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720" windowWidth="17115" windowHeight="8100"/>
  </bookViews>
  <sheets>
    <sheet name="7-11 лет(экспертиза)котлета рыб" sheetId="10" r:id="rId1"/>
    <sheet name="от 12 лет котлета" sheetId="11" r:id="rId2"/>
  </sheets>
  <calcPr calcId="144525" concurrentCalc="0"/>
</workbook>
</file>

<file path=xl/calcChain.xml><?xml version="1.0" encoding="utf-8"?>
<calcChain xmlns="http://schemas.openxmlformats.org/spreadsheetml/2006/main">
  <c r="C187" i="10" l="1"/>
  <c r="C187" i="11"/>
  <c r="G205" i="11"/>
  <c r="G185" i="11"/>
  <c r="G164" i="11"/>
  <c r="G144" i="11"/>
  <c r="G124" i="11"/>
  <c r="G103" i="11"/>
  <c r="G84" i="11"/>
  <c r="G65" i="11"/>
  <c r="G45" i="11"/>
  <c r="G25" i="11"/>
  <c r="G222" i="11"/>
  <c r="G227" i="11"/>
  <c r="F205" i="11"/>
  <c r="F185" i="11"/>
  <c r="F164" i="11"/>
  <c r="F144" i="11"/>
  <c r="F124" i="11"/>
  <c r="F103" i="11"/>
  <c r="F84" i="11"/>
  <c r="F65" i="11"/>
  <c r="F45" i="11"/>
  <c r="F25" i="11"/>
  <c r="F222" i="11"/>
  <c r="F227" i="11"/>
  <c r="E205" i="11"/>
  <c r="E185" i="11"/>
  <c r="E164" i="11"/>
  <c r="E144" i="11"/>
  <c r="E124" i="11"/>
  <c r="E103" i="11"/>
  <c r="E84" i="11"/>
  <c r="E65" i="11"/>
  <c r="E45" i="11"/>
  <c r="E25" i="11"/>
  <c r="E222" i="11"/>
  <c r="E227" i="11"/>
  <c r="D205" i="11"/>
  <c r="D185" i="11"/>
  <c r="D164" i="11"/>
  <c r="D144" i="11"/>
  <c r="D124" i="11"/>
  <c r="D103" i="11"/>
  <c r="D84" i="11"/>
  <c r="D65" i="11"/>
  <c r="D45" i="11"/>
  <c r="D25" i="11"/>
  <c r="D222" i="11"/>
  <c r="D227" i="11"/>
  <c r="G181" i="11"/>
  <c r="G160" i="11"/>
  <c r="G140" i="11"/>
  <c r="G120" i="11"/>
  <c r="G99" i="11"/>
  <c r="G80" i="11"/>
  <c r="G61" i="11"/>
  <c r="G21" i="11"/>
  <c r="F181" i="11"/>
  <c r="F160" i="11"/>
  <c r="F140" i="11"/>
  <c r="F120" i="11"/>
  <c r="F99" i="11"/>
  <c r="F80" i="11"/>
  <c r="F61" i="11"/>
  <c r="F21" i="11"/>
  <c r="E181" i="11"/>
  <c r="E160" i="11"/>
  <c r="E140" i="11"/>
  <c r="E120" i="11"/>
  <c r="E99" i="11"/>
  <c r="E80" i="11"/>
  <c r="E61" i="11"/>
  <c r="E21" i="11"/>
  <c r="D181" i="11"/>
  <c r="D160" i="11"/>
  <c r="D140" i="11"/>
  <c r="D120" i="11"/>
  <c r="D99" i="11"/>
  <c r="D80" i="11"/>
  <c r="D61" i="11"/>
  <c r="D21" i="11"/>
  <c r="G192" i="11"/>
  <c r="G171" i="11"/>
  <c r="G152" i="11"/>
  <c r="G131" i="11"/>
  <c r="G111" i="11"/>
  <c r="G91" i="11"/>
  <c r="G72" i="11"/>
  <c r="G52" i="11"/>
  <c r="G32" i="11"/>
  <c r="G11" i="11"/>
  <c r="G220" i="11"/>
  <c r="G225" i="11"/>
  <c r="F192" i="11"/>
  <c r="F171" i="11"/>
  <c r="F152" i="11"/>
  <c r="F131" i="11"/>
  <c r="F111" i="11"/>
  <c r="F91" i="11"/>
  <c r="F72" i="11"/>
  <c r="F52" i="11"/>
  <c r="F32" i="11"/>
  <c r="F11" i="11"/>
  <c r="F220" i="11"/>
  <c r="F225" i="11"/>
  <c r="E192" i="11"/>
  <c r="E171" i="11"/>
  <c r="E152" i="11"/>
  <c r="E131" i="11"/>
  <c r="E111" i="11"/>
  <c r="E91" i="11"/>
  <c r="E72" i="11"/>
  <c r="E52" i="11"/>
  <c r="E32" i="11"/>
  <c r="E11" i="11"/>
  <c r="E220" i="11"/>
  <c r="E225" i="11"/>
  <c r="D192" i="11"/>
  <c r="D171" i="11"/>
  <c r="D152" i="11"/>
  <c r="D131" i="11"/>
  <c r="D111" i="11"/>
  <c r="D91" i="11"/>
  <c r="D72" i="11"/>
  <c r="D52" i="11"/>
  <c r="D32" i="11"/>
  <c r="D11" i="11"/>
  <c r="D220" i="11"/>
  <c r="D225" i="11"/>
  <c r="C205" i="11"/>
  <c r="C185" i="11"/>
  <c r="C164" i="11"/>
  <c r="C144" i="11"/>
  <c r="C124" i="11"/>
  <c r="C103" i="11"/>
  <c r="C84" i="11"/>
  <c r="C65" i="11"/>
  <c r="C45" i="11"/>
  <c r="C25" i="11"/>
  <c r="C222" i="11"/>
  <c r="C201" i="11"/>
  <c r="C181" i="11"/>
  <c r="C160" i="11"/>
  <c r="C140" i="11"/>
  <c r="C120" i="11"/>
  <c r="C99" i="11"/>
  <c r="C80" i="11"/>
  <c r="C61" i="11"/>
  <c r="C41" i="11"/>
  <c r="C21" i="11"/>
  <c r="C221" i="11"/>
  <c r="C192" i="11"/>
  <c r="C171" i="11"/>
  <c r="C152" i="11"/>
  <c r="C131" i="11"/>
  <c r="C111" i="11"/>
  <c r="C91" i="11"/>
  <c r="C72" i="11"/>
  <c r="C52" i="11"/>
  <c r="C32" i="11"/>
  <c r="C11" i="11"/>
  <c r="C220" i="11"/>
  <c r="G187" i="11"/>
  <c r="G166" i="11"/>
  <c r="G146" i="11"/>
  <c r="G126" i="11"/>
  <c r="G105" i="11"/>
  <c r="G86" i="11"/>
  <c r="G67" i="11"/>
  <c r="G27" i="11"/>
  <c r="F187" i="11"/>
  <c r="F166" i="11"/>
  <c r="F146" i="11"/>
  <c r="F126" i="11"/>
  <c r="F105" i="11"/>
  <c r="F86" i="11"/>
  <c r="F67" i="11"/>
  <c r="F27" i="11"/>
  <c r="E187" i="11"/>
  <c r="E166" i="11"/>
  <c r="E146" i="11"/>
  <c r="E126" i="11"/>
  <c r="E105" i="11"/>
  <c r="E86" i="11"/>
  <c r="E67" i="11"/>
  <c r="E27" i="11"/>
  <c r="D187" i="11"/>
  <c r="D166" i="11"/>
  <c r="D146" i="11"/>
  <c r="D126" i="11"/>
  <c r="D105" i="11"/>
  <c r="D86" i="11"/>
  <c r="D67" i="11"/>
  <c r="D27" i="11"/>
  <c r="C207" i="11"/>
  <c r="C166" i="11"/>
  <c r="C146" i="11"/>
  <c r="C126" i="11"/>
  <c r="C105" i="11"/>
  <c r="C86" i="11"/>
  <c r="C67" i="11"/>
  <c r="C47" i="11"/>
  <c r="C27" i="11"/>
  <c r="C208" i="11"/>
  <c r="C209" i="11"/>
  <c r="G206" i="11"/>
  <c r="F206" i="11"/>
  <c r="E206" i="11"/>
  <c r="D206" i="11"/>
  <c r="G193" i="11"/>
  <c r="F193" i="11"/>
  <c r="E193" i="11"/>
  <c r="D193" i="11"/>
  <c r="G186" i="11"/>
  <c r="F186" i="11"/>
  <c r="E186" i="11"/>
  <c r="D186" i="11"/>
  <c r="G182" i="11"/>
  <c r="F182" i="11"/>
  <c r="E182" i="11"/>
  <c r="D182" i="11"/>
  <c r="G172" i="11"/>
  <c r="F172" i="11"/>
  <c r="E172" i="11"/>
  <c r="D172" i="11"/>
  <c r="G165" i="11"/>
  <c r="F165" i="11"/>
  <c r="E165" i="11"/>
  <c r="D165" i="11"/>
  <c r="G161" i="11"/>
  <c r="F161" i="11"/>
  <c r="E161" i="11"/>
  <c r="D161" i="11"/>
  <c r="G153" i="11"/>
  <c r="F153" i="11"/>
  <c r="E153" i="11"/>
  <c r="D153" i="11"/>
  <c r="G145" i="11"/>
  <c r="F145" i="11"/>
  <c r="E145" i="11"/>
  <c r="D145" i="11"/>
  <c r="G141" i="11"/>
  <c r="F141" i="11"/>
  <c r="E141" i="11"/>
  <c r="D141" i="11"/>
  <c r="G132" i="11"/>
  <c r="F132" i="11"/>
  <c r="E132" i="11"/>
  <c r="D132" i="11"/>
  <c r="G125" i="11"/>
  <c r="F125" i="11"/>
  <c r="E125" i="11"/>
  <c r="D125" i="11"/>
  <c r="G121" i="11"/>
  <c r="F121" i="11"/>
  <c r="E121" i="11"/>
  <c r="D121" i="11"/>
  <c r="G112" i="11"/>
  <c r="F112" i="11"/>
  <c r="E112" i="11"/>
  <c r="D112" i="11"/>
  <c r="G104" i="11"/>
  <c r="F104" i="11"/>
  <c r="E104" i="11"/>
  <c r="D104" i="11"/>
  <c r="G100" i="11"/>
  <c r="F100" i="11"/>
  <c r="E100" i="11"/>
  <c r="D100" i="11"/>
  <c r="G92" i="11"/>
  <c r="F92" i="11"/>
  <c r="E92" i="11"/>
  <c r="D92" i="11"/>
  <c r="G85" i="11"/>
  <c r="F85" i="11"/>
  <c r="E85" i="11"/>
  <c r="D85" i="11"/>
  <c r="G81" i="11"/>
  <c r="F81" i="11"/>
  <c r="E81" i="11"/>
  <c r="D81" i="11"/>
  <c r="G73" i="11"/>
  <c r="F73" i="11"/>
  <c r="E73" i="11"/>
  <c r="D73" i="11"/>
  <c r="G66" i="11"/>
  <c r="F66" i="11"/>
  <c r="E66" i="11"/>
  <c r="D66" i="11"/>
  <c r="G62" i="11"/>
  <c r="F62" i="11"/>
  <c r="E62" i="11"/>
  <c r="D62" i="11"/>
  <c r="G53" i="11"/>
  <c r="F53" i="11"/>
  <c r="E53" i="11"/>
  <c r="D53" i="11"/>
  <c r="G46" i="11"/>
  <c r="F46" i="11"/>
  <c r="E46" i="11"/>
  <c r="D46" i="11"/>
  <c r="G33" i="11"/>
  <c r="F33" i="11"/>
  <c r="E33" i="11"/>
  <c r="D33" i="11"/>
  <c r="G26" i="11"/>
  <c r="F26" i="11"/>
  <c r="E26" i="11"/>
  <c r="D26" i="11"/>
  <c r="G22" i="11"/>
  <c r="F22" i="11"/>
  <c r="E22" i="11"/>
  <c r="D22" i="11"/>
  <c r="G12" i="11"/>
  <c r="F12" i="11"/>
  <c r="E12" i="11"/>
  <c r="D12" i="11"/>
  <c r="G205" i="10"/>
  <c r="G185" i="10"/>
  <c r="G164" i="10"/>
  <c r="G144" i="10"/>
  <c r="G124" i="10"/>
  <c r="G103" i="10"/>
  <c r="G84" i="10"/>
  <c r="G65" i="10"/>
  <c r="G45" i="10"/>
  <c r="G25" i="10"/>
  <c r="G222" i="10"/>
  <c r="G227" i="10"/>
  <c r="F205" i="10"/>
  <c r="F185" i="10"/>
  <c r="F164" i="10"/>
  <c r="F144" i="10"/>
  <c r="F124" i="10"/>
  <c r="F103" i="10"/>
  <c r="F84" i="10"/>
  <c r="F65" i="10"/>
  <c r="F45" i="10"/>
  <c r="F25" i="10"/>
  <c r="F222" i="10"/>
  <c r="F227" i="10"/>
  <c r="E205" i="10"/>
  <c r="E185" i="10"/>
  <c r="E164" i="10"/>
  <c r="E144" i="10"/>
  <c r="E124" i="10"/>
  <c r="E103" i="10"/>
  <c r="E84" i="10"/>
  <c r="E65" i="10"/>
  <c r="E45" i="10"/>
  <c r="E25" i="10"/>
  <c r="E222" i="10"/>
  <c r="E227" i="10"/>
  <c r="D205" i="10"/>
  <c r="D185" i="10"/>
  <c r="D164" i="10"/>
  <c r="D144" i="10"/>
  <c r="D124" i="10"/>
  <c r="D103" i="10"/>
  <c r="D84" i="10"/>
  <c r="D65" i="10"/>
  <c r="D45" i="10"/>
  <c r="D25" i="10"/>
  <c r="D222" i="10"/>
  <c r="D227" i="10"/>
  <c r="G181" i="10"/>
  <c r="G160" i="10"/>
  <c r="G140" i="10"/>
  <c r="G120" i="10"/>
  <c r="G99" i="10"/>
  <c r="G80" i="10"/>
  <c r="G61" i="10"/>
  <c r="G21" i="10"/>
  <c r="F181" i="10"/>
  <c r="F160" i="10"/>
  <c r="F140" i="10"/>
  <c r="F120" i="10"/>
  <c r="F99" i="10"/>
  <c r="F80" i="10"/>
  <c r="F61" i="10"/>
  <c r="F21" i="10"/>
  <c r="E181" i="10"/>
  <c r="E160" i="10"/>
  <c r="E140" i="10"/>
  <c r="E120" i="10"/>
  <c r="E99" i="10"/>
  <c r="E80" i="10"/>
  <c r="E61" i="10"/>
  <c r="E21" i="10"/>
  <c r="D181" i="10"/>
  <c r="D160" i="10"/>
  <c r="D140" i="10"/>
  <c r="D120" i="10"/>
  <c r="D99" i="10"/>
  <c r="D80" i="10"/>
  <c r="D61" i="10"/>
  <c r="D21" i="10"/>
  <c r="G192" i="10"/>
  <c r="G171" i="10"/>
  <c r="G152" i="10"/>
  <c r="G131" i="10"/>
  <c r="G111" i="10"/>
  <c r="G91" i="10"/>
  <c r="G72" i="10"/>
  <c r="G52" i="10"/>
  <c r="G32" i="10"/>
  <c r="G11" i="10"/>
  <c r="G220" i="10"/>
  <c r="G225" i="10"/>
  <c r="F192" i="10"/>
  <c r="F171" i="10"/>
  <c r="F152" i="10"/>
  <c r="F131" i="10"/>
  <c r="F111" i="10"/>
  <c r="F91" i="10"/>
  <c r="F72" i="10"/>
  <c r="F52" i="10"/>
  <c r="F32" i="10"/>
  <c r="F11" i="10"/>
  <c r="F220" i="10"/>
  <c r="F225" i="10"/>
  <c r="E192" i="10"/>
  <c r="E171" i="10"/>
  <c r="E152" i="10"/>
  <c r="E131" i="10"/>
  <c r="E111" i="10"/>
  <c r="E91" i="10"/>
  <c r="E72" i="10"/>
  <c r="E52" i="10"/>
  <c r="E32" i="10"/>
  <c r="E11" i="10"/>
  <c r="E220" i="10"/>
  <c r="E225" i="10"/>
  <c r="D192" i="10"/>
  <c r="D171" i="10"/>
  <c r="D152" i="10"/>
  <c r="D131" i="10"/>
  <c r="D111" i="10"/>
  <c r="D91" i="10"/>
  <c r="D72" i="10"/>
  <c r="D52" i="10"/>
  <c r="D32" i="10"/>
  <c r="D11" i="10"/>
  <c r="D220" i="10"/>
  <c r="D225" i="10"/>
  <c r="C205" i="10"/>
  <c r="C185" i="10"/>
  <c r="C164" i="10"/>
  <c r="C144" i="10"/>
  <c r="C124" i="10"/>
  <c r="C103" i="10"/>
  <c r="C84" i="10"/>
  <c r="C65" i="10"/>
  <c r="C45" i="10"/>
  <c r="C25" i="10"/>
  <c r="C222" i="10"/>
  <c r="C201" i="10"/>
  <c r="C181" i="10"/>
  <c r="C160" i="10"/>
  <c r="C140" i="10"/>
  <c r="C120" i="10"/>
  <c r="C99" i="10"/>
  <c r="C80" i="10"/>
  <c r="C61" i="10"/>
  <c r="C41" i="10"/>
  <c r="C21" i="10"/>
  <c r="C221" i="10"/>
  <c r="C192" i="10"/>
  <c r="C171" i="10"/>
  <c r="C152" i="10"/>
  <c r="C131" i="10"/>
  <c r="C111" i="10"/>
  <c r="C91" i="10"/>
  <c r="C72" i="10"/>
  <c r="C52" i="10"/>
  <c r="C32" i="10"/>
  <c r="C11" i="10"/>
  <c r="C220" i="10"/>
  <c r="G187" i="10"/>
  <c r="G166" i="10"/>
  <c r="G146" i="10"/>
  <c r="G126" i="10"/>
  <c r="G105" i="10"/>
  <c r="G86" i="10"/>
  <c r="G67" i="10"/>
  <c r="G27" i="10"/>
  <c r="F187" i="10"/>
  <c r="F166" i="10"/>
  <c r="F146" i="10"/>
  <c r="F126" i="10"/>
  <c r="F105" i="10"/>
  <c r="F86" i="10"/>
  <c r="F67" i="10"/>
  <c r="F27" i="10"/>
  <c r="E187" i="10"/>
  <c r="E166" i="10"/>
  <c r="E146" i="10"/>
  <c r="E126" i="10"/>
  <c r="E105" i="10"/>
  <c r="E86" i="10"/>
  <c r="E67" i="10"/>
  <c r="E27" i="10"/>
  <c r="D187" i="10"/>
  <c r="D166" i="10"/>
  <c r="D146" i="10"/>
  <c r="D126" i="10"/>
  <c r="D105" i="10"/>
  <c r="D86" i="10"/>
  <c r="D67" i="10"/>
  <c r="D27" i="10"/>
  <c r="C207" i="10"/>
  <c r="C166" i="10"/>
  <c r="C146" i="10"/>
  <c r="C126" i="10"/>
  <c r="C105" i="10"/>
  <c r="C86" i="10"/>
  <c r="C67" i="10"/>
  <c r="C47" i="10"/>
  <c r="C27" i="10"/>
  <c r="C208" i="10"/>
  <c r="C209" i="10"/>
  <c r="G206" i="10"/>
  <c r="F206" i="10"/>
  <c r="E206" i="10"/>
  <c r="D206" i="10"/>
  <c r="G193" i="10"/>
  <c r="F193" i="10"/>
  <c r="E193" i="10"/>
  <c r="D193" i="10"/>
  <c r="G186" i="10"/>
  <c r="F186" i="10"/>
  <c r="E186" i="10"/>
  <c r="D186" i="10"/>
  <c r="G182" i="10"/>
  <c r="F182" i="10"/>
  <c r="E182" i="10"/>
  <c r="D182" i="10"/>
  <c r="G172" i="10"/>
  <c r="F172" i="10"/>
  <c r="E172" i="10"/>
  <c r="D172" i="10"/>
  <c r="G165" i="10"/>
  <c r="F165" i="10"/>
  <c r="E165" i="10"/>
  <c r="D165" i="10"/>
  <c r="G161" i="10"/>
  <c r="F161" i="10"/>
  <c r="E161" i="10"/>
  <c r="D161" i="10"/>
  <c r="G153" i="10"/>
  <c r="F153" i="10"/>
  <c r="E153" i="10"/>
  <c r="D153" i="10"/>
  <c r="G145" i="10"/>
  <c r="F145" i="10"/>
  <c r="E145" i="10"/>
  <c r="D145" i="10"/>
  <c r="G141" i="10"/>
  <c r="F141" i="10"/>
  <c r="E141" i="10"/>
  <c r="D141" i="10"/>
  <c r="G132" i="10"/>
  <c r="F132" i="10"/>
  <c r="E132" i="10"/>
  <c r="D132" i="10"/>
  <c r="G125" i="10"/>
  <c r="F125" i="10"/>
  <c r="E125" i="10"/>
  <c r="D125" i="10"/>
  <c r="G121" i="10"/>
  <c r="F121" i="10"/>
  <c r="E121" i="10"/>
  <c r="D121" i="10"/>
  <c r="G112" i="10"/>
  <c r="F112" i="10"/>
  <c r="E112" i="10"/>
  <c r="D112" i="10"/>
  <c r="G104" i="10"/>
  <c r="F104" i="10"/>
  <c r="E104" i="10"/>
  <c r="D104" i="10"/>
  <c r="G100" i="10"/>
  <c r="F100" i="10"/>
  <c r="E100" i="10"/>
  <c r="D100" i="10"/>
  <c r="G92" i="10"/>
  <c r="F92" i="10"/>
  <c r="E92" i="10"/>
  <c r="D92" i="10"/>
  <c r="G85" i="10"/>
  <c r="F85" i="10"/>
  <c r="E85" i="10"/>
  <c r="D85" i="10"/>
  <c r="G81" i="10"/>
  <c r="F81" i="10"/>
  <c r="E81" i="10"/>
  <c r="D81" i="10"/>
  <c r="G73" i="10"/>
  <c r="F73" i="10"/>
  <c r="E73" i="10"/>
  <c r="D73" i="10"/>
  <c r="G66" i="10"/>
  <c r="F66" i="10"/>
  <c r="E66" i="10"/>
  <c r="D66" i="10"/>
  <c r="G62" i="10"/>
  <c r="F62" i="10"/>
  <c r="E62" i="10"/>
  <c r="D62" i="10"/>
  <c r="G53" i="10"/>
  <c r="F53" i="10"/>
  <c r="E53" i="10"/>
  <c r="D53" i="10"/>
  <c r="G46" i="10"/>
  <c r="F46" i="10"/>
  <c r="E46" i="10"/>
  <c r="D46" i="10"/>
  <c r="G33" i="10"/>
  <c r="F33" i="10"/>
  <c r="E33" i="10"/>
  <c r="D33" i="10"/>
  <c r="G26" i="10"/>
  <c r="F26" i="10"/>
  <c r="E26" i="10"/>
  <c r="D26" i="10"/>
  <c r="G22" i="10"/>
  <c r="F22" i="10"/>
  <c r="E22" i="10"/>
  <c r="D22" i="10"/>
  <c r="G12" i="10"/>
  <c r="F12" i="10"/>
  <c r="E12" i="10"/>
  <c r="D12" i="10"/>
</calcChain>
</file>

<file path=xl/sharedStrings.xml><?xml version="1.0" encoding="utf-8"?>
<sst xmlns="http://schemas.openxmlformats.org/spreadsheetml/2006/main" count="801" uniqueCount="269">
  <si>
    <t>Прием пищи</t>
  </si>
  <si>
    <t>Наименование блюда</t>
  </si>
  <si>
    <t>Вес блюда</t>
  </si>
  <si>
    <t>Возрастная категория:</t>
  </si>
  <si>
    <t>Неделя 1 День 1</t>
  </si>
  <si>
    <t>ЗАВТРАК</t>
  </si>
  <si>
    <t>Фрукт свежий ,  сезонный</t>
  </si>
  <si>
    <t>Чай с сахаром</t>
  </si>
  <si>
    <t>ИТОГО ЗА ЗАВТРАК</t>
  </si>
  <si>
    <t>Свекольник</t>
  </si>
  <si>
    <t>Макаронные изделия отварные</t>
  </si>
  <si>
    <t>Компот из смеси сухофруктов</t>
  </si>
  <si>
    <t>Хлеб ржаной</t>
  </si>
  <si>
    <t>ИТОГО ЗА ОБЕД</t>
  </si>
  <si>
    <t>ПОЛДНИК</t>
  </si>
  <si>
    <t>Кисель витаминизированный</t>
  </si>
  <si>
    <t>ИТОГО ЗА ПОЛДНИК</t>
  </si>
  <si>
    <t>ИТОГО ЗА ДЕНЬ:</t>
  </si>
  <si>
    <t>День 2</t>
  </si>
  <si>
    <t>День 3</t>
  </si>
  <si>
    <t>Батон нарезной</t>
  </si>
  <si>
    <t>Напиток из шиповника</t>
  </si>
  <si>
    <t>День 4</t>
  </si>
  <si>
    <t>Суп картофельный с макаронными изделиями на курином бульоне</t>
  </si>
  <si>
    <t>Каша из гороха с маслом</t>
  </si>
  <si>
    <t>День 5</t>
  </si>
  <si>
    <t>День 7</t>
  </si>
  <si>
    <t>День 8</t>
  </si>
  <si>
    <t>День 9</t>
  </si>
  <si>
    <t>Каша из хлопьев овсяных "Геркулес" жидкая</t>
  </si>
  <si>
    <t>День 10</t>
  </si>
  <si>
    <t>Макаронные изделия, запеченные с сыром</t>
  </si>
  <si>
    <t>ИТОГО ЗА ВЕСЬ ПЕРИОД:</t>
  </si>
  <si>
    <t>СРЕДНЕЕ ЗНАЧЕНИЕ ЗА ПЕРИОД:</t>
  </si>
  <si>
    <t>Неделя 2 День 6</t>
  </si>
  <si>
    <t>Завтрак</t>
  </si>
  <si>
    <t>Полдник</t>
  </si>
  <si>
    <t>Энергетическая ценность (ккал)</t>
  </si>
  <si>
    <t>Б</t>
  </si>
  <si>
    <t>Ж</t>
  </si>
  <si>
    <t>У</t>
  </si>
  <si>
    <t>Пищевые вещества (г)</t>
  </si>
  <si>
    <t>№ рецептур</t>
  </si>
  <si>
    <t>пр</t>
  </si>
  <si>
    <t>ООО" БОЛЬШАЯ ПЕРЕМЕНА"</t>
  </si>
  <si>
    <t>7-11 лет</t>
  </si>
  <si>
    <t>Рагу из птицы (170/70)</t>
  </si>
  <si>
    <t>Пирог морковный</t>
  </si>
  <si>
    <t>ОБЕД</t>
  </si>
  <si>
    <t>Огурцы солёные</t>
  </si>
  <si>
    <t>Суп картофельный с бобовыми на курином бульоне</t>
  </si>
  <si>
    <t>Тефтели куриные</t>
  </si>
  <si>
    <t>Соус томатный</t>
  </si>
  <si>
    <t>Хлеб пшеничный витаминизированный</t>
  </si>
  <si>
    <t>Каша манная вязкая</t>
  </si>
  <si>
    <t>Булочка с корицей</t>
  </si>
  <si>
    <t>Чай с лимоном и сахаром</t>
  </si>
  <si>
    <t>Икра кабачковая (промышленного производства)</t>
  </si>
  <si>
    <t>Пюре картофельное</t>
  </si>
  <si>
    <t>Свекла отварная</t>
  </si>
  <si>
    <t>Напиток витаминизированный</t>
  </si>
  <si>
    <t>Суп картофельный с рисом на курином бульоне</t>
  </si>
  <si>
    <t>Морковь отварная</t>
  </si>
  <si>
    <t>Икра свекольная</t>
  </si>
  <si>
    <t>Плов мясной (170/70)</t>
  </si>
  <si>
    <t>Джем</t>
  </si>
  <si>
    <t>Борщ с капустой и картофелем на курином бульоне</t>
  </si>
  <si>
    <t>Соус Болоньезе</t>
  </si>
  <si>
    <t>Спагетти отварные с маслом</t>
  </si>
  <si>
    <t>Брецель</t>
  </si>
  <si>
    <t>Каша пшённая молочная жидкая</t>
  </si>
  <si>
    <t>Рис отварной</t>
  </si>
  <si>
    <t>Рассольник ленинградский на курином бульоне</t>
  </si>
  <si>
    <t>Омлет с зелёным горошком</t>
  </si>
  <si>
    <t>Жаркое из птицы (180/60)</t>
  </si>
  <si>
    <t>Гуляш из отварного мяса (50/40)</t>
  </si>
  <si>
    <t>Булочка с кунжутом</t>
  </si>
  <si>
    <t>Голубцы ленивые</t>
  </si>
  <si>
    <t>470-587,5</t>
  </si>
  <si>
    <t>705-822,5</t>
  </si>
  <si>
    <t>235-352,5</t>
  </si>
  <si>
    <t>Котлета куриная</t>
  </si>
  <si>
    <t>Запеканка из творога с ягодным соусом (150/50)</t>
  </si>
  <si>
    <t>Запеканка из творога с ягодным соусом (200/50)</t>
  </si>
  <si>
    <t>Плов мясной (200/80)</t>
  </si>
  <si>
    <t>Гуляш из отварного мяса (60/40)</t>
  </si>
  <si>
    <t>Жаркое из птицы (200/80)</t>
  </si>
  <si>
    <t>544-680</t>
  </si>
  <si>
    <t>272-408</t>
  </si>
  <si>
    <t>155.3</t>
  </si>
  <si>
    <t>РЦ 10.86</t>
  </si>
  <si>
    <t>407.2</t>
  </si>
  <si>
    <t>564.2</t>
  </si>
  <si>
    <t>15,4-19,25</t>
  </si>
  <si>
    <t>15,8-19,75</t>
  </si>
  <si>
    <t>67-83,75</t>
  </si>
  <si>
    <t>23,1-26,95</t>
  </si>
  <si>
    <t>23,7-27,65</t>
  </si>
  <si>
    <t>100,5-117,25</t>
  </si>
  <si>
    <t>7,7-11,5</t>
  </si>
  <si>
    <t>7,9-11,85</t>
  </si>
  <si>
    <t>33,5-50,25</t>
  </si>
  <si>
    <t>Энергетическая ценность Ккал</t>
  </si>
  <si>
    <t>Масса порции нетто гр</t>
  </si>
  <si>
    <t>белки, гр</t>
  </si>
  <si>
    <t>жиры, гр</t>
  </si>
  <si>
    <t>углеводы,гр</t>
  </si>
  <si>
    <t>Рагу из птицы (200/80)</t>
  </si>
  <si>
    <t>18-22,5</t>
  </si>
  <si>
    <t>18,4-23</t>
  </si>
  <si>
    <t>76,6-95,75</t>
  </si>
  <si>
    <t>27-31,5</t>
  </si>
  <si>
    <t>27,6-32,2</t>
  </si>
  <si>
    <t>114,9-134,05</t>
  </si>
  <si>
    <t>9-13,5</t>
  </si>
  <si>
    <t>9,2-13,8</t>
  </si>
  <si>
    <t>38,3-57,45</t>
  </si>
  <si>
    <t>142.1</t>
  </si>
  <si>
    <t>816-952</t>
  </si>
  <si>
    <t>Каша "Дружба"</t>
  </si>
  <si>
    <t>260.1</t>
  </si>
  <si>
    <t>Яйца варёные</t>
  </si>
  <si>
    <t>% ОТ СУТОЧНОЙ ПОТРЕБНОСТИ В ПИЩЕВЫХ ВЕЩЕСТВАХ И ЭНЕРГИИ</t>
  </si>
  <si>
    <t>390.4</t>
  </si>
  <si>
    <t>Напиток ягодный</t>
  </si>
  <si>
    <t>511.7</t>
  </si>
  <si>
    <t>Расстегай с капустным фаршем</t>
  </si>
  <si>
    <t>1060.4</t>
  </si>
  <si>
    <t>Гребешок с повидлом</t>
  </si>
  <si>
    <t>573.2</t>
  </si>
  <si>
    <t>117.1</t>
  </si>
  <si>
    <t>Чай зелёный с сахаром</t>
  </si>
  <si>
    <t>165.1</t>
  </si>
  <si>
    <t>99.1</t>
  </si>
  <si>
    <t>418.1</t>
  </si>
  <si>
    <t>Чай с молоком</t>
  </si>
  <si>
    <t>495.1</t>
  </si>
  <si>
    <t>Булочка ванильная</t>
  </si>
  <si>
    <t>Булочка школьная</t>
  </si>
  <si>
    <t>Напиток клубничный</t>
  </si>
  <si>
    <t>511.3</t>
  </si>
  <si>
    <t>Ватрушки с яблоком</t>
  </si>
  <si>
    <t>541.3</t>
  </si>
  <si>
    <t>296.1</t>
  </si>
  <si>
    <t>Щи из свежей капусты с картофелем на мясном бульоне</t>
  </si>
  <si>
    <t>142.2</t>
  </si>
  <si>
    <t>Компот из яблок</t>
  </si>
  <si>
    <t>509.1</t>
  </si>
  <si>
    <t>Расстегай с картофелем</t>
  </si>
  <si>
    <t>1060.5</t>
  </si>
  <si>
    <t>128.2</t>
  </si>
  <si>
    <t>405.2</t>
  </si>
  <si>
    <t>555.1</t>
  </si>
  <si>
    <t>Суп картофельный с бобовыми на мясном бульоне</t>
  </si>
  <si>
    <t>367.2</t>
  </si>
  <si>
    <t>Сок фруктовый</t>
  </si>
  <si>
    <t>ПР</t>
  </si>
  <si>
    <t>Косичка с сахаром</t>
  </si>
  <si>
    <t>555.3</t>
  </si>
  <si>
    <t>302.1</t>
  </si>
  <si>
    <t>134.1</t>
  </si>
  <si>
    <t>Суп-лапша на мясном бульоне</t>
  </si>
  <si>
    <t>157.2</t>
  </si>
  <si>
    <t>Каша гречневая</t>
  </si>
  <si>
    <t>Каша  рисовая молочная жидкая</t>
  </si>
  <si>
    <t>Щи из свежей капусты с картофелем вегетарианские</t>
  </si>
  <si>
    <t>Норма среднее значение СанПиН 2.3/2.4.3590-20 Приложение № 10 Таблица 1, Таблица 3</t>
  </si>
  <si>
    <t>Обед</t>
  </si>
  <si>
    <t>Фактическое значение по меню</t>
  </si>
  <si>
    <t>Средний % от суточной потребности в пищевых веществах и энергии за 10 дней</t>
  </si>
  <si>
    <t>195,6/234</t>
  </si>
  <si>
    <t>16,66/16,68</t>
  </si>
  <si>
    <t>24,52/24,54</t>
  </si>
  <si>
    <t>31%/31</t>
  </si>
  <si>
    <t>711,42/749,82</t>
  </si>
  <si>
    <t>30,3%/31,9</t>
  </si>
  <si>
    <t>52,99/53,01</t>
  </si>
  <si>
    <t>1605,77/1644,17</t>
  </si>
  <si>
    <t>34,93/35,5</t>
  </si>
  <si>
    <t>102,9/103,47</t>
  </si>
  <si>
    <t>30,7%/30,9</t>
  </si>
  <si>
    <t>343/388</t>
  </si>
  <si>
    <t>228,94/229,51</t>
  </si>
  <si>
    <t>16,59/16,68</t>
  </si>
  <si>
    <t>41,93/35,5</t>
  </si>
  <si>
    <t>168,98/234</t>
  </si>
  <si>
    <t>24,49/24,58</t>
  </si>
  <si>
    <t>107,76/101,33</t>
  </si>
  <si>
    <t>707,08/772,1</t>
  </si>
  <si>
    <t>32,9/32%</t>
  </si>
  <si>
    <t>31/31,1%</t>
  </si>
  <si>
    <t>32,2/30,2%</t>
  </si>
  <si>
    <t>30,1/32,9%</t>
  </si>
  <si>
    <t>51,75/51,84</t>
  </si>
  <si>
    <t>220,27/213,84</t>
  </si>
  <si>
    <t>1452,85/1517,87</t>
  </si>
  <si>
    <t>15,6/15,22</t>
  </si>
  <si>
    <t>25,2/24,82</t>
  </si>
  <si>
    <t>32,7%/32,2</t>
  </si>
  <si>
    <t>53,94/53,56</t>
  </si>
  <si>
    <t>15,1/15,22</t>
  </si>
  <si>
    <t>25,34/25,46</t>
  </si>
  <si>
    <t>51,99/52,11</t>
  </si>
  <si>
    <t xml:space="preserve">Рыба под маринадом (60/30) / Котлета рыбная из минтая Фирменная </t>
  </si>
  <si>
    <t xml:space="preserve">Рыба под маринадом (70/30) / Котлета рыбная из минтая Фирменная </t>
  </si>
  <si>
    <t xml:space="preserve">Рыба тушённая в томатном соусе с овощами / Котлета рыбная из минтая Фирменная </t>
  </si>
  <si>
    <t>17,3/16,91</t>
  </si>
  <si>
    <t>18,51/18,53</t>
  </si>
  <si>
    <t>38,81/39,4</t>
  </si>
  <si>
    <t>217,33/260</t>
  </si>
  <si>
    <t>28,29/27,9</t>
  </si>
  <si>
    <t>28,04/28,06</t>
  </si>
  <si>
    <t>115,21/115,8</t>
  </si>
  <si>
    <t>816,72/859,39</t>
  </si>
  <si>
    <t>31,4/31%</t>
  </si>
  <si>
    <t>30,5/30,5%</t>
  </si>
  <si>
    <t>30,1/30,2%</t>
  </si>
  <si>
    <t>30/31,6%</t>
  </si>
  <si>
    <t>59,83/59,4</t>
  </si>
  <si>
    <t>60,04/60,06</t>
  </si>
  <si>
    <t>246,28/246,87</t>
  </si>
  <si>
    <t>1772,49/1815,16</t>
  </si>
  <si>
    <t>16,78/16,91</t>
  </si>
  <si>
    <t>18,43/18,53</t>
  </si>
  <si>
    <t>46,58/39,4</t>
  </si>
  <si>
    <t>187,76/260</t>
  </si>
  <si>
    <t>28,75/28,88</t>
  </si>
  <si>
    <t>28,01/28,11</t>
  </si>
  <si>
    <t>122,08/114,9</t>
  </si>
  <si>
    <t>822,25/894,49</t>
  </si>
  <si>
    <t>31,9/32%</t>
  </si>
  <si>
    <t>30,2/32,8%</t>
  </si>
  <si>
    <t>31,9/30%</t>
  </si>
  <si>
    <t>30,4/30,5%</t>
  </si>
  <si>
    <t>59,37/59,5</t>
  </si>
  <si>
    <t>59,4/59,5</t>
  </si>
  <si>
    <t>247,26/240,08</t>
  </si>
  <si>
    <t>1667,16/1739,4</t>
  </si>
  <si>
    <t>589,22/588,92</t>
  </si>
  <si>
    <t>603,92/604,04</t>
  </si>
  <si>
    <t>2482,34/2475,75</t>
  </si>
  <si>
    <t>17529,51/17644,42</t>
  </si>
  <si>
    <t>29,7/29,7</t>
  </si>
  <si>
    <t>120,6/119,9</t>
  </si>
  <si>
    <t>858/869,5</t>
  </si>
  <si>
    <t>32,3/32,3%</t>
  </si>
  <si>
    <t>31,5/31,3%</t>
  </si>
  <si>
    <t>31,5/31,9%</t>
  </si>
  <si>
    <t>523,02/552,74</t>
  </si>
  <si>
    <t>527,65/527,82</t>
  </si>
  <si>
    <t>2239,65/2233,69</t>
  </si>
  <si>
    <t>15566,84/15669,18</t>
  </si>
  <si>
    <t>52,3/52,27</t>
  </si>
  <si>
    <t>52,77/52,78</t>
  </si>
  <si>
    <t>223,97/223,37</t>
  </si>
  <si>
    <t>1556,68/1566,92</t>
  </si>
  <si>
    <t>25,1/25,1</t>
  </si>
  <si>
    <t>25,3/25,3</t>
  </si>
  <si>
    <t>105,5/104,9</t>
  </si>
  <si>
    <t>738,3/748,67</t>
  </si>
  <si>
    <t>32,6/32,6%</t>
  </si>
  <si>
    <t>31,4/31,8%</t>
  </si>
  <si>
    <t>от 12 лет и старше</t>
  </si>
  <si>
    <t>28,8/28,8</t>
  </si>
  <si>
    <t>58,90/58,9</t>
  </si>
  <si>
    <t>60,4/60,4</t>
  </si>
  <si>
    <t>248,3/247,6</t>
  </si>
  <si>
    <t>1753/1764,5</t>
  </si>
  <si>
    <t>32,0/32,0%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</si>
</sst>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0"/>
      <name val="Times New Roman"/>
      <family val="1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" fillId="0" borderId="17" xfId="0" applyFont="1" applyBorder="1" applyAlignment="1">
      <alignment vertical="top"/>
    </xf>
    <xf numFmtId="2" fontId="1" fillId="0" borderId="1" xfId="0" applyNumberFormat="1" applyFont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164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0" borderId="15" xfId="0" applyFont="1" applyBorder="1" applyAlignment="1">
      <alignment vertical="top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0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abSelected="1" topLeftCell="A187" zoomScaleNormal="100" workbookViewId="0">
      <selection activeCell="B196" sqref="B196"/>
    </sheetView>
  </sheetViews>
  <sheetFormatPr defaultRowHeight="12.75" x14ac:dyDescent="0.2"/>
  <cols>
    <col min="1" max="1" width="12" style="9" customWidth="1"/>
    <col min="2" max="2" width="56.85546875" style="6" customWidth="1"/>
    <col min="3" max="3" width="10.7109375" style="11" customWidth="1"/>
    <col min="4" max="4" width="12.42578125" style="20" customWidth="1"/>
    <col min="5" max="5" width="11.85546875" style="20" customWidth="1"/>
    <col min="6" max="6" width="16.140625" style="20" customWidth="1"/>
    <col min="7" max="7" width="16.42578125" style="20" customWidth="1"/>
    <col min="8" max="8" width="10.7109375" style="28" customWidth="1"/>
  </cols>
  <sheetData>
    <row r="1" spans="1:8" x14ac:dyDescent="0.2">
      <c r="B1" s="36" t="s">
        <v>44</v>
      </c>
    </row>
    <row r="2" spans="1:8" s="1" customFormat="1" ht="25.5" x14ac:dyDescent="0.2">
      <c r="A2" s="7" t="s">
        <v>3</v>
      </c>
      <c r="B2" s="1" t="s">
        <v>45</v>
      </c>
      <c r="C2" s="2"/>
      <c r="D2" s="19"/>
      <c r="E2" s="19"/>
      <c r="F2" s="19"/>
      <c r="G2" s="19"/>
      <c r="H2" s="29"/>
    </row>
    <row r="3" spans="1:8" s="1" customFormat="1" ht="16.5" customHeight="1" x14ac:dyDescent="0.2">
      <c r="A3" s="8"/>
      <c r="C3" s="2"/>
      <c r="D3" s="19"/>
      <c r="E3" s="19"/>
      <c r="F3" s="19"/>
      <c r="G3" s="19"/>
      <c r="H3" s="29"/>
    </row>
    <row r="4" spans="1:8" s="3" customFormat="1" ht="38.25" customHeight="1" x14ac:dyDescent="0.2">
      <c r="A4" s="99" t="s">
        <v>0</v>
      </c>
      <c r="B4" s="100" t="s">
        <v>1</v>
      </c>
      <c r="C4" s="101" t="s">
        <v>2</v>
      </c>
      <c r="D4" s="100" t="s">
        <v>41</v>
      </c>
      <c r="E4" s="100"/>
      <c r="F4" s="100"/>
      <c r="G4" s="100" t="s">
        <v>37</v>
      </c>
      <c r="H4" s="102" t="s">
        <v>42</v>
      </c>
    </row>
    <row r="5" spans="1:8" s="4" customFormat="1" ht="13.5" customHeight="1" x14ac:dyDescent="0.2">
      <c r="A5" s="99"/>
      <c r="B5" s="100"/>
      <c r="C5" s="101"/>
      <c r="D5" s="52" t="s">
        <v>38</v>
      </c>
      <c r="E5" s="52" t="s">
        <v>39</v>
      </c>
      <c r="F5" s="52" t="s">
        <v>40</v>
      </c>
      <c r="G5" s="100"/>
      <c r="H5" s="102"/>
    </row>
    <row r="6" spans="1:8" s="5" customFormat="1" ht="12.75" customHeight="1" x14ac:dyDescent="0.2">
      <c r="A6" s="96" t="s">
        <v>4</v>
      </c>
      <c r="B6" s="96"/>
      <c r="C6" s="96"/>
      <c r="D6" s="96"/>
      <c r="E6" s="96"/>
      <c r="F6" s="96"/>
      <c r="G6" s="96"/>
      <c r="H6" s="96"/>
    </row>
    <row r="7" spans="1:8" ht="12.75" customHeight="1" x14ac:dyDescent="0.2">
      <c r="A7" s="97" t="s">
        <v>5</v>
      </c>
      <c r="B7" s="15" t="s">
        <v>119</v>
      </c>
      <c r="C7" s="16">
        <v>200</v>
      </c>
      <c r="D7" s="21">
        <v>7.86</v>
      </c>
      <c r="E7" s="21">
        <v>9.7200000000000006</v>
      </c>
      <c r="F7" s="21">
        <v>35.520000000000003</v>
      </c>
      <c r="G7" s="21">
        <v>248.24</v>
      </c>
      <c r="H7" s="26" t="s">
        <v>120</v>
      </c>
    </row>
    <row r="8" spans="1:8" x14ac:dyDescent="0.2">
      <c r="A8" s="98"/>
      <c r="B8" s="15" t="s">
        <v>20</v>
      </c>
      <c r="C8" s="16">
        <v>50</v>
      </c>
      <c r="D8" s="21">
        <v>3.75</v>
      </c>
      <c r="E8" s="21">
        <v>1.25</v>
      </c>
      <c r="F8" s="21">
        <v>26</v>
      </c>
      <c r="G8" s="21">
        <v>135</v>
      </c>
      <c r="H8" s="26" t="s">
        <v>43</v>
      </c>
    </row>
    <row r="9" spans="1:8" x14ac:dyDescent="0.2">
      <c r="A9" s="98"/>
      <c r="B9" s="15" t="s">
        <v>121</v>
      </c>
      <c r="C9" s="16">
        <v>50</v>
      </c>
      <c r="D9" s="21">
        <v>6.35</v>
      </c>
      <c r="E9" s="21">
        <v>5.75</v>
      </c>
      <c r="F9" s="21">
        <v>0.35</v>
      </c>
      <c r="G9" s="21">
        <v>78.5</v>
      </c>
      <c r="H9" s="26">
        <v>300</v>
      </c>
    </row>
    <row r="10" spans="1:8" x14ac:dyDescent="0.2">
      <c r="A10" s="98"/>
      <c r="B10" s="15" t="s">
        <v>7</v>
      </c>
      <c r="C10" s="16">
        <v>200</v>
      </c>
      <c r="D10" s="21">
        <v>0.2</v>
      </c>
      <c r="E10" s="21">
        <v>0.06</v>
      </c>
      <c r="F10" s="21">
        <v>7.06</v>
      </c>
      <c r="G10" s="21">
        <v>28.04</v>
      </c>
      <c r="H10" s="26">
        <v>143</v>
      </c>
    </row>
    <row r="11" spans="1:8" s="5" customFormat="1" x14ac:dyDescent="0.2">
      <c r="A11" s="74" t="s">
        <v>8</v>
      </c>
      <c r="B11" s="74"/>
      <c r="C11" s="53">
        <f>SUM(C7:C10)</f>
        <v>500</v>
      </c>
      <c r="D11" s="53">
        <f>SUM(D7:D10)</f>
        <v>18.16</v>
      </c>
      <c r="E11" s="53">
        <f>SUM(E7:E10)</f>
        <v>16.779999999999998</v>
      </c>
      <c r="F11" s="53">
        <f>SUM(F7:F10)</f>
        <v>68.930000000000007</v>
      </c>
      <c r="G11" s="53">
        <f>SUM(G7:G10)</f>
        <v>489.78000000000003</v>
      </c>
      <c r="H11" s="27"/>
    </row>
    <row r="12" spans="1:8" s="5" customFormat="1" x14ac:dyDescent="0.2">
      <c r="A12" s="94" t="s">
        <v>122</v>
      </c>
      <c r="B12" s="72"/>
      <c r="C12" s="73"/>
      <c r="D12" s="54">
        <f>D11/77</f>
        <v>0.23584415584415586</v>
      </c>
      <c r="E12" s="54">
        <f>E11/79</f>
        <v>0.2124050632911392</v>
      </c>
      <c r="F12" s="54">
        <f>F11/335</f>
        <v>0.20576119402985077</v>
      </c>
      <c r="G12" s="54">
        <f>G11/2350</f>
        <v>0.20841702127659575</v>
      </c>
      <c r="H12" s="27"/>
    </row>
    <row r="13" spans="1:8" s="5" customFormat="1" x14ac:dyDescent="0.2">
      <c r="A13" s="91" t="s">
        <v>48</v>
      </c>
      <c r="B13" s="43" t="s">
        <v>62</v>
      </c>
      <c r="C13" s="35">
        <v>60</v>
      </c>
      <c r="D13" s="35">
        <v>0.79</v>
      </c>
      <c r="E13" s="35">
        <v>0.06</v>
      </c>
      <c r="F13" s="35">
        <v>4.18</v>
      </c>
      <c r="G13" s="35">
        <v>21.21</v>
      </c>
      <c r="H13" s="26">
        <v>16</v>
      </c>
    </row>
    <row r="14" spans="1:8" x14ac:dyDescent="0.2">
      <c r="A14" s="92"/>
      <c r="B14" s="15" t="s">
        <v>50</v>
      </c>
      <c r="C14" s="16">
        <v>200</v>
      </c>
      <c r="D14" s="21">
        <v>3.14</v>
      </c>
      <c r="E14" s="21">
        <v>4.5999999999999996</v>
      </c>
      <c r="F14" s="21">
        <v>17.48</v>
      </c>
      <c r="G14" s="21">
        <v>132.13999999999999</v>
      </c>
      <c r="H14" s="26">
        <v>144.1</v>
      </c>
    </row>
    <row r="15" spans="1:8" x14ac:dyDescent="0.2">
      <c r="A15" s="92"/>
      <c r="B15" s="15" t="s">
        <v>51</v>
      </c>
      <c r="C15" s="16">
        <v>90</v>
      </c>
      <c r="D15" s="21">
        <v>10.82</v>
      </c>
      <c r="E15" s="21">
        <v>15.12</v>
      </c>
      <c r="F15" s="21">
        <v>17.59</v>
      </c>
      <c r="G15" s="21">
        <v>204.23</v>
      </c>
      <c r="H15" s="26" t="s">
        <v>123</v>
      </c>
    </row>
    <row r="16" spans="1:8" x14ac:dyDescent="0.2">
      <c r="A16" s="92"/>
      <c r="B16" s="15" t="s">
        <v>52</v>
      </c>
      <c r="C16" s="16">
        <v>20</v>
      </c>
      <c r="D16" s="21">
        <v>0.1</v>
      </c>
      <c r="E16" s="21">
        <v>1.01</v>
      </c>
      <c r="F16" s="21">
        <v>1.05</v>
      </c>
      <c r="G16" s="21">
        <v>13.69</v>
      </c>
      <c r="H16" s="26">
        <v>453</v>
      </c>
    </row>
    <row r="17" spans="1:8" x14ac:dyDescent="0.2">
      <c r="A17" s="92"/>
      <c r="B17" s="15" t="s">
        <v>10</v>
      </c>
      <c r="C17" s="16">
        <v>150</v>
      </c>
      <c r="D17" s="21">
        <v>5.8</v>
      </c>
      <c r="E17" s="21">
        <v>2.91</v>
      </c>
      <c r="F17" s="21">
        <v>35.549999999999997</v>
      </c>
      <c r="G17" s="21">
        <v>191.4</v>
      </c>
      <c r="H17" s="26">
        <v>291</v>
      </c>
    </row>
    <row r="18" spans="1:8" x14ac:dyDescent="0.2">
      <c r="A18" s="92"/>
      <c r="B18" s="15" t="s">
        <v>11</v>
      </c>
      <c r="C18" s="16">
        <v>200</v>
      </c>
      <c r="D18" s="21">
        <v>0.04</v>
      </c>
      <c r="E18" s="21">
        <v>0</v>
      </c>
      <c r="F18" s="21">
        <v>9.3000000000000007</v>
      </c>
      <c r="G18" s="21">
        <v>35.42</v>
      </c>
      <c r="H18" s="26">
        <v>508</v>
      </c>
    </row>
    <row r="19" spans="1:8" x14ac:dyDescent="0.2">
      <c r="A19" s="92"/>
      <c r="B19" s="15" t="s">
        <v>53</v>
      </c>
      <c r="C19" s="16">
        <v>30</v>
      </c>
      <c r="D19" s="21">
        <v>1.98</v>
      </c>
      <c r="E19" s="21">
        <v>0.27</v>
      </c>
      <c r="F19" s="21">
        <v>11.4</v>
      </c>
      <c r="G19" s="21">
        <v>59.7</v>
      </c>
      <c r="H19" s="26" t="s">
        <v>43</v>
      </c>
    </row>
    <row r="20" spans="1:8" x14ac:dyDescent="0.2">
      <c r="A20" s="93"/>
      <c r="B20" s="15" t="s">
        <v>12</v>
      </c>
      <c r="C20" s="16">
        <v>30</v>
      </c>
      <c r="D20" s="21">
        <v>1.98</v>
      </c>
      <c r="E20" s="21">
        <v>0.36</v>
      </c>
      <c r="F20" s="21">
        <v>10.02</v>
      </c>
      <c r="G20" s="21">
        <v>52.2</v>
      </c>
      <c r="H20" s="26" t="s">
        <v>43</v>
      </c>
    </row>
    <row r="21" spans="1:8" s="5" customFormat="1" x14ac:dyDescent="0.2">
      <c r="A21" s="74" t="s">
        <v>13</v>
      </c>
      <c r="B21" s="74"/>
      <c r="C21" s="53">
        <f>SUM(C13:C20)</f>
        <v>780</v>
      </c>
      <c r="D21" s="22">
        <f>SUM(D13:D20)</f>
        <v>24.65</v>
      </c>
      <c r="E21" s="22">
        <f>SUM(E13:E20)</f>
        <v>24.33</v>
      </c>
      <c r="F21" s="22">
        <f>SUM(F13:F20)</f>
        <v>106.57</v>
      </c>
      <c r="G21" s="22">
        <f>SUM(G13:G20)</f>
        <v>709.99</v>
      </c>
      <c r="H21" s="27"/>
    </row>
    <row r="22" spans="1:8" s="5" customFormat="1" x14ac:dyDescent="0.2">
      <c r="A22" s="94" t="s">
        <v>122</v>
      </c>
      <c r="B22" s="72"/>
      <c r="C22" s="73"/>
      <c r="D22" s="54">
        <f>D21/77</f>
        <v>0.3201298701298701</v>
      </c>
      <c r="E22" s="54">
        <f>E21/79</f>
        <v>0.3079746835443038</v>
      </c>
      <c r="F22" s="54">
        <f>F21/335</f>
        <v>0.31811940298507463</v>
      </c>
      <c r="G22" s="54">
        <f>G21/2350</f>
        <v>0.30212340425531914</v>
      </c>
      <c r="H22" s="27"/>
    </row>
    <row r="23" spans="1:8" x14ac:dyDescent="0.2">
      <c r="A23" s="74" t="s">
        <v>14</v>
      </c>
      <c r="B23" s="15" t="s">
        <v>124</v>
      </c>
      <c r="C23" s="35">
        <v>200</v>
      </c>
      <c r="D23" s="23">
        <v>0.14000000000000001</v>
      </c>
      <c r="E23" s="21">
        <v>0.06</v>
      </c>
      <c r="F23" s="21">
        <v>8</v>
      </c>
      <c r="G23" s="21">
        <v>32.700000000000003</v>
      </c>
      <c r="H23" s="26" t="s">
        <v>125</v>
      </c>
    </row>
    <row r="24" spans="1:8" x14ac:dyDescent="0.2">
      <c r="A24" s="74"/>
      <c r="B24" s="15" t="s">
        <v>126</v>
      </c>
      <c r="C24" s="16">
        <v>100</v>
      </c>
      <c r="D24" s="21">
        <v>9.6999999999999993</v>
      </c>
      <c r="E24" s="21">
        <v>9.6999999999999993</v>
      </c>
      <c r="F24" s="21">
        <v>30.76</v>
      </c>
      <c r="G24" s="21">
        <v>256.39999999999998</v>
      </c>
      <c r="H24" s="26" t="s">
        <v>127</v>
      </c>
    </row>
    <row r="25" spans="1:8" s="5" customFormat="1" x14ac:dyDescent="0.2">
      <c r="A25" s="74" t="s">
        <v>16</v>
      </c>
      <c r="B25" s="74"/>
      <c r="C25" s="53">
        <f>SUM(C23:C24)</f>
        <v>300</v>
      </c>
      <c r="D25" s="22">
        <f>SUM(D23:D24)</f>
        <v>9.84</v>
      </c>
      <c r="E25" s="22">
        <f t="shared" ref="E25:G25" si="0">SUM(E23:E24)</f>
        <v>9.76</v>
      </c>
      <c r="F25" s="22">
        <f t="shared" si="0"/>
        <v>38.760000000000005</v>
      </c>
      <c r="G25" s="22">
        <f t="shared" si="0"/>
        <v>289.09999999999997</v>
      </c>
      <c r="H25" s="27"/>
    </row>
    <row r="26" spans="1:8" s="5" customFormat="1" x14ac:dyDescent="0.2">
      <c r="A26" s="65" t="s">
        <v>122</v>
      </c>
      <c r="B26" s="57"/>
      <c r="C26" s="53"/>
      <c r="D26" s="54">
        <f>D25/77</f>
        <v>0.12779220779220779</v>
      </c>
      <c r="E26" s="54">
        <f>E25/79</f>
        <v>0.12354430379746835</v>
      </c>
      <c r="F26" s="54">
        <f>F25/335</f>
        <v>0.11570149253731345</v>
      </c>
      <c r="G26" s="54">
        <f>G25/2350</f>
        <v>0.12302127659574466</v>
      </c>
      <c r="H26" s="27"/>
    </row>
    <row r="27" spans="1:8" s="5" customFormat="1" ht="13.5" thickBot="1" x14ac:dyDescent="0.25">
      <c r="A27" s="75" t="s">
        <v>17</v>
      </c>
      <c r="B27" s="75"/>
      <c r="C27" s="10">
        <f>C25+C21+C11</f>
        <v>1580</v>
      </c>
      <c r="D27" s="25">
        <f>D25+D21+D11</f>
        <v>52.649999999999991</v>
      </c>
      <c r="E27" s="25">
        <f>E25+E21+E11</f>
        <v>50.86999999999999</v>
      </c>
      <c r="F27" s="25">
        <f>F25+F21+F11</f>
        <v>214.26</v>
      </c>
      <c r="G27" s="25">
        <f>G25+G21+G11</f>
        <v>1488.87</v>
      </c>
      <c r="H27" s="30"/>
    </row>
    <row r="28" spans="1:8" s="5" customFormat="1" x14ac:dyDescent="0.2">
      <c r="A28" s="83" t="s">
        <v>18</v>
      </c>
      <c r="B28" s="84"/>
      <c r="C28" s="84"/>
      <c r="D28" s="84"/>
      <c r="E28" s="84"/>
      <c r="F28" s="84"/>
      <c r="G28" s="84"/>
      <c r="H28" s="85"/>
    </row>
    <row r="29" spans="1:8" x14ac:dyDescent="0.2">
      <c r="A29" s="86" t="s">
        <v>5</v>
      </c>
      <c r="B29" s="15" t="s">
        <v>54</v>
      </c>
      <c r="C29" s="16">
        <v>200</v>
      </c>
      <c r="D29" s="21">
        <v>11.2</v>
      </c>
      <c r="E29" s="21">
        <v>14.1</v>
      </c>
      <c r="F29" s="21">
        <v>20.100000000000001</v>
      </c>
      <c r="G29" s="21">
        <v>245.66</v>
      </c>
      <c r="H29" s="26">
        <v>250</v>
      </c>
    </row>
    <row r="30" spans="1:8" x14ac:dyDescent="0.2">
      <c r="A30" s="87"/>
      <c r="B30" s="15" t="s">
        <v>55</v>
      </c>
      <c r="C30" s="16">
        <v>100</v>
      </c>
      <c r="D30" s="21">
        <v>7.62</v>
      </c>
      <c r="E30" s="21">
        <v>4.17</v>
      </c>
      <c r="F30" s="21">
        <v>51.26</v>
      </c>
      <c r="G30" s="21">
        <v>296.07</v>
      </c>
      <c r="H30" s="26">
        <v>438</v>
      </c>
    </row>
    <row r="31" spans="1:8" x14ac:dyDescent="0.2">
      <c r="A31" s="87"/>
      <c r="B31" s="15" t="s">
        <v>56</v>
      </c>
      <c r="C31" s="16">
        <v>200</v>
      </c>
      <c r="D31" s="21">
        <v>0.22</v>
      </c>
      <c r="E31" s="21">
        <v>0</v>
      </c>
      <c r="F31" s="21">
        <v>7.08</v>
      </c>
      <c r="G31" s="21">
        <v>29.12</v>
      </c>
      <c r="H31" s="26">
        <v>144</v>
      </c>
    </row>
    <row r="32" spans="1:8" s="5" customFormat="1" x14ac:dyDescent="0.2">
      <c r="A32" s="74" t="s">
        <v>8</v>
      </c>
      <c r="B32" s="74"/>
      <c r="C32" s="53">
        <f>SUM(C29:C31)</f>
        <v>500</v>
      </c>
      <c r="D32" s="53">
        <f>SUM(D29:D31)</f>
        <v>19.04</v>
      </c>
      <c r="E32" s="53">
        <f>SUM(E29:E31)</f>
        <v>18.27</v>
      </c>
      <c r="F32" s="53">
        <f>SUM(F29:F31)</f>
        <v>78.44</v>
      </c>
      <c r="G32" s="50">
        <f>SUM(G29:G31)</f>
        <v>570.85</v>
      </c>
      <c r="H32" s="53"/>
    </row>
    <row r="33" spans="1:8" s="5" customFormat="1" x14ac:dyDescent="0.2">
      <c r="A33" s="94" t="s">
        <v>122</v>
      </c>
      <c r="B33" s="72"/>
      <c r="C33" s="73"/>
      <c r="D33" s="54">
        <f>D32/77</f>
        <v>0.24727272727272726</v>
      </c>
      <c r="E33" s="54">
        <f>E32/79</f>
        <v>0.23126582278481012</v>
      </c>
      <c r="F33" s="54">
        <f>F32/335</f>
        <v>0.23414925373134327</v>
      </c>
      <c r="G33" s="54">
        <f>G32/2350</f>
        <v>0.24291489361702129</v>
      </c>
      <c r="H33" s="27"/>
    </row>
    <row r="34" spans="1:8" s="5" customFormat="1" x14ac:dyDescent="0.2">
      <c r="A34" s="91" t="s">
        <v>48</v>
      </c>
      <c r="B34" s="43" t="s">
        <v>49</v>
      </c>
      <c r="C34" s="35">
        <v>60</v>
      </c>
      <c r="D34" s="35">
        <v>0.48</v>
      </c>
      <c r="E34" s="35">
        <v>0.06</v>
      </c>
      <c r="F34" s="35">
        <v>1.02</v>
      </c>
      <c r="G34" s="35">
        <v>7.8</v>
      </c>
      <c r="H34" s="26" t="s">
        <v>43</v>
      </c>
    </row>
    <row r="35" spans="1:8" x14ac:dyDescent="0.2">
      <c r="A35" s="92"/>
      <c r="B35" s="15" t="s">
        <v>9</v>
      </c>
      <c r="C35" s="16">
        <v>200</v>
      </c>
      <c r="D35" s="21">
        <v>1.68</v>
      </c>
      <c r="E35" s="21">
        <v>4.22</v>
      </c>
      <c r="F35" s="21">
        <v>13.4</v>
      </c>
      <c r="G35" s="21">
        <v>150.02000000000001</v>
      </c>
      <c r="H35" s="26">
        <v>131</v>
      </c>
    </row>
    <row r="36" spans="1:8" ht="25.5" x14ac:dyDescent="0.2">
      <c r="A36" s="92"/>
      <c r="B36" s="15" t="s">
        <v>203</v>
      </c>
      <c r="C36" s="38">
        <v>90</v>
      </c>
      <c r="D36" s="21" t="s">
        <v>196</v>
      </c>
      <c r="E36" s="21" t="s">
        <v>171</v>
      </c>
      <c r="F36" s="21" t="s">
        <v>178</v>
      </c>
      <c r="G36" s="21" t="s">
        <v>170</v>
      </c>
      <c r="H36" s="26" t="s">
        <v>181</v>
      </c>
    </row>
    <row r="37" spans="1:8" x14ac:dyDescent="0.2">
      <c r="A37" s="92"/>
      <c r="B37" s="15" t="s">
        <v>58</v>
      </c>
      <c r="C37" s="16">
        <v>150</v>
      </c>
      <c r="D37" s="21">
        <v>3.26</v>
      </c>
      <c r="E37" s="21">
        <v>2.85</v>
      </c>
      <c r="F37" s="21">
        <v>22.01</v>
      </c>
      <c r="G37" s="21">
        <v>204.3</v>
      </c>
      <c r="H37" s="26">
        <v>312</v>
      </c>
    </row>
    <row r="38" spans="1:8" x14ac:dyDescent="0.2">
      <c r="A38" s="92"/>
      <c r="B38" s="15" t="s">
        <v>21</v>
      </c>
      <c r="C38" s="16">
        <v>200</v>
      </c>
      <c r="D38" s="21">
        <v>0.22</v>
      </c>
      <c r="E38" s="21">
        <v>0.1</v>
      </c>
      <c r="F38" s="21">
        <v>10.119999999999999</v>
      </c>
      <c r="G38" s="21">
        <v>41.8</v>
      </c>
      <c r="H38" s="26">
        <v>519</v>
      </c>
    </row>
    <row r="39" spans="1:8" x14ac:dyDescent="0.2">
      <c r="A39" s="92"/>
      <c r="B39" s="15" t="s">
        <v>53</v>
      </c>
      <c r="C39" s="16">
        <v>30</v>
      </c>
      <c r="D39" s="21">
        <v>1.98</v>
      </c>
      <c r="E39" s="21">
        <v>0.27</v>
      </c>
      <c r="F39" s="21">
        <v>11.4</v>
      </c>
      <c r="G39" s="21">
        <v>59.7</v>
      </c>
      <c r="H39" s="26" t="s">
        <v>43</v>
      </c>
    </row>
    <row r="40" spans="1:8" x14ac:dyDescent="0.2">
      <c r="A40" s="93"/>
      <c r="B40" s="15" t="s">
        <v>12</v>
      </c>
      <c r="C40" s="16">
        <v>30</v>
      </c>
      <c r="D40" s="21">
        <v>1.98</v>
      </c>
      <c r="E40" s="21">
        <v>0.36</v>
      </c>
      <c r="F40" s="21">
        <v>10.02</v>
      </c>
      <c r="G40" s="21">
        <v>52.2</v>
      </c>
      <c r="H40" s="26" t="s">
        <v>43</v>
      </c>
    </row>
    <row r="41" spans="1:8" s="5" customFormat="1" x14ac:dyDescent="0.2">
      <c r="A41" s="74" t="s">
        <v>13</v>
      </c>
      <c r="B41" s="74"/>
      <c r="C41" s="53">
        <f>SUM(C34:C40)</f>
        <v>760</v>
      </c>
      <c r="D41" s="53" t="s">
        <v>197</v>
      </c>
      <c r="E41" s="53" t="s">
        <v>172</v>
      </c>
      <c r="F41" s="53" t="s">
        <v>179</v>
      </c>
      <c r="G41" s="53" t="s">
        <v>174</v>
      </c>
      <c r="H41" s="27"/>
    </row>
    <row r="42" spans="1:8" s="5" customFormat="1" x14ac:dyDescent="0.2">
      <c r="A42" s="94" t="s">
        <v>122</v>
      </c>
      <c r="B42" s="72"/>
      <c r="C42" s="73"/>
      <c r="D42" s="54" t="s">
        <v>198</v>
      </c>
      <c r="E42" s="54" t="s">
        <v>173</v>
      </c>
      <c r="F42" s="54" t="s">
        <v>180</v>
      </c>
      <c r="G42" s="54" t="s">
        <v>175</v>
      </c>
      <c r="H42" s="27"/>
    </row>
    <row r="43" spans="1:8" x14ac:dyDescent="0.2">
      <c r="A43" s="74" t="s">
        <v>14</v>
      </c>
      <c r="B43" s="15" t="s">
        <v>15</v>
      </c>
      <c r="C43" s="16">
        <v>200</v>
      </c>
      <c r="D43" s="23">
        <v>0</v>
      </c>
      <c r="E43" s="21">
        <v>0</v>
      </c>
      <c r="F43" s="21">
        <v>22</v>
      </c>
      <c r="G43" s="21">
        <v>80</v>
      </c>
      <c r="H43" s="26">
        <v>614</v>
      </c>
    </row>
    <row r="44" spans="1:8" x14ac:dyDescent="0.2">
      <c r="A44" s="74"/>
      <c r="B44" s="15" t="s">
        <v>128</v>
      </c>
      <c r="C44" s="35">
        <v>100</v>
      </c>
      <c r="D44" s="21">
        <v>9.6999999999999993</v>
      </c>
      <c r="E44" s="21">
        <v>10.199999999999999</v>
      </c>
      <c r="F44" s="21">
        <v>25.6</v>
      </c>
      <c r="G44" s="21">
        <v>243.5</v>
      </c>
      <c r="H44" s="26" t="s">
        <v>129</v>
      </c>
    </row>
    <row r="45" spans="1:8" s="5" customFormat="1" x14ac:dyDescent="0.2">
      <c r="A45" s="74" t="s">
        <v>16</v>
      </c>
      <c r="B45" s="74"/>
      <c r="C45" s="53">
        <f>SUM(C43:C44)</f>
        <v>300</v>
      </c>
      <c r="D45" s="22">
        <f>SUM(D43:D44)</f>
        <v>9.6999999999999993</v>
      </c>
      <c r="E45" s="22">
        <f t="shared" ref="E45:G45" si="1">SUM(E43:E44)</f>
        <v>10.199999999999999</v>
      </c>
      <c r="F45" s="22">
        <f t="shared" si="1"/>
        <v>47.6</v>
      </c>
      <c r="G45" s="22">
        <f t="shared" si="1"/>
        <v>323.5</v>
      </c>
      <c r="H45" s="27"/>
    </row>
    <row r="46" spans="1:8" s="5" customFormat="1" x14ac:dyDescent="0.2">
      <c r="A46" s="65" t="s">
        <v>122</v>
      </c>
      <c r="B46" s="57"/>
      <c r="C46" s="53"/>
      <c r="D46" s="54">
        <f>D45/77</f>
        <v>0.12597402597402596</v>
      </c>
      <c r="E46" s="54">
        <f>E45/79</f>
        <v>0.12911392405063291</v>
      </c>
      <c r="F46" s="54">
        <f>F45/335</f>
        <v>0.14208955223880598</v>
      </c>
      <c r="G46" s="54">
        <f>G45/2350</f>
        <v>0.13765957446808511</v>
      </c>
      <c r="H46" s="55"/>
    </row>
    <row r="47" spans="1:8" s="5" customFormat="1" ht="13.5" thickBot="1" x14ac:dyDescent="0.25">
      <c r="A47" s="75" t="s">
        <v>17</v>
      </c>
      <c r="B47" s="75"/>
      <c r="C47" s="10">
        <f>C32+C41+C45</f>
        <v>1560</v>
      </c>
      <c r="D47" s="25" t="s">
        <v>199</v>
      </c>
      <c r="E47" s="25" t="s">
        <v>176</v>
      </c>
      <c r="F47" s="25" t="s">
        <v>182</v>
      </c>
      <c r="G47" s="25" t="s">
        <v>177</v>
      </c>
      <c r="H47" s="30"/>
    </row>
    <row r="48" spans="1:8" s="5" customFormat="1" x14ac:dyDescent="0.2">
      <c r="A48" s="95" t="s">
        <v>19</v>
      </c>
      <c r="B48" s="95"/>
      <c r="C48" s="95"/>
      <c r="D48" s="95"/>
      <c r="E48" s="95"/>
      <c r="F48" s="95"/>
      <c r="G48" s="95"/>
      <c r="H48" s="95"/>
    </row>
    <row r="49" spans="1:8" x14ac:dyDescent="0.2">
      <c r="A49" s="86" t="s">
        <v>5</v>
      </c>
      <c r="B49" s="24" t="s">
        <v>82</v>
      </c>
      <c r="C49" s="16">
        <v>200</v>
      </c>
      <c r="D49" s="21">
        <v>16.84</v>
      </c>
      <c r="E49" s="21">
        <v>16.059999999999999</v>
      </c>
      <c r="F49" s="21">
        <v>61.48</v>
      </c>
      <c r="G49" s="21">
        <v>399.96</v>
      </c>
      <c r="H49" s="26" t="s">
        <v>130</v>
      </c>
    </row>
    <row r="50" spans="1:8" x14ac:dyDescent="0.2">
      <c r="A50" s="87"/>
      <c r="B50" s="24" t="s">
        <v>6</v>
      </c>
      <c r="C50" s="16">
        <v>100</v>
      </c>
      <c r="D50" s="21">
        <v>0.4</v>
      </c>
      <c r="E50" s="21">
        <v>0.4</v>
      </c>
      <c r="F50" s="21">
        <v>9.8000000000000007</v>
      </c>
      <c r="G50" s="21">
        <v>47</v>
      </c>
      <c r="H50" s="26" t="s">
        <v>43</v>
      </c>
    </row>
    <row r="51" spans="1:8" x14ac:dyDescent="0.2">
      <c r="A51" s="87"/>
      <c r="B51" s="15" t="s">
        <v>131</v>
      </c>
      <c r="C51" s="16">
        <v>200</v>
      </c>
      <c r="D51" s="21">
        <v>0</v>
      </c>
      <c r="E51" s="21">
        <v>0</v>
      </c>
      <c r="F51" s="21">
        <v>6.98</v>
      </c>
      <c r="G51" s="21">
        <v>26.54</v>
      </c>
      <c r="H51" s="26" t="s">
        <v>132</v>
      </c>
    </row>
    <row r="52" spans="1:8" s="5" customFormat="1" x14ac:dyDescent="0.2">
      <c r="A52" s="74" t="s">
        <v>8</v>
      </c>
      <c r="B52" s="74"/>
      <c r="C52" s="53">
        <f>SUM(C49:C51)</f>
        <v>500</v>
      </c>
      <c r="D52" s="53">
        <f>SUM(D49:D51)</f>
        <v>17.239999999999998</v>
      </c>
      <c r="E52" s="53">
        <f>SUM(E49:E51)</f>
        <v>16.459999999999997</v>
      </c>
      <c r="F52" s="53">
        <f>SUM(F49:F51)</f>
        <v>78.260000000000005</v>
      </c>
      <c r="G52" s="53">
        <f>SUM(G49:G51)</f>
        <v>473.5</v>
      </c>
      <c r="H52" s="27"/>
    </row>
    <row r="53" spans="1:8" s="5" customFormat="1" x14ac:dyDescent="0.2">
      <c r="A53" s="94" t="s">
        <v>122</v>
      </c>
      <c r="B53" s="72"/>
      <c r="C53" s="73"/>
      <c r="D53" s="54">
        <f>D52/77</f>
        <v>0.22389610389610387</v>
      </c>
      <c r="E53" s="54">
        <f>E52/79</f>
        <v>0.2083544303797468</v>
      </c>
      <c r="F53" s="54">
        <f>F52/335</f>
        <v>0.23361194029850749</v>
      </c>
      <c r="G53" s="54">
        <f>G52/2350</f>
        <v>0.20148936170212767</v>
      </c>
      <c r="H53" s="27"/>
    </row>
    <row r="54" spans="1:8" s="5" customFormat="1" x14ac:dyDescent="0.2">
      <c r="A54" s="91" t="s">
        <v>48</v>
      </c>
      <c r="B54" s="43" t="s">
        <v>59</v>
      </c>
      <c r="C54" s="35">
        <v>60</v>
      </c>
      <c r="D54" s="35">
        <v>0.9</v>
      </c>
      <c r="E54" s="35">
        <v>0.06</v>
      </c>
      <c r="F54" s="35">
        <v>5.28</v>
      </c>
      <c r="G54" s="35">
        <v>25.2</v>
      </c>
      <c r="H54" s="26">
        <v>17</v>
      </c>
    </row>
    <row r="55" spans="1:8" x14ac:dyDescent="0.2">
      <c r="A55" s="92"/>
      <c r="B55" s="15" t="s">
        <v>61</v>
      </c>
      <c r="C55" s="16">
        <v>200</v>
      </c>
      <c r="D55" s="21">
        <v>2.72</v>
      </c>
      <c r="E55" s="21">
        <v>4.4000000000000004</v>
      </c>
      <c r="F55" s="21">
        <v>15.22</v>
      </c>
      <c r="G55" s="21">
        <v>111.7</v>
      </c>
      <c r="H55" s="26" t="s">
        <v>89</v>
      </c>
    </row>
    <row r="56" spans="1:8" ht="18.75" customHeight="1" x14ac:dyDescent="0.2">
      <c r="A56" s="92"/>
      <c r="B56" s="15" t="s">
        <v>81</v>
      </c>
      <c r="C56" s="16">
        <v>90</v>
      </c>
      <c r="D56" s="21">
        <v>10.5</v>
      </c>
      <c r="E56" s="21">
        <v>11.68</v>
      </c>
      <c r="F56" s="21">
        <v>9.98</v>
      </c>
      <c r="G56" s="21">
        <v>152.9</v>
      </c>
      <c r="H56" s="26" t="s">
        <v>133</v>
      </c>
    </row>
    <row r="57" spans="1:8" x14ac:dyDescent="0.2">
      <c r="A57" s="92"/>
      <c r="B57" s="15" t="s">
        <v>24</v>
      </c>
      <c r="C57" s="16">
        <v>150</v>
      </c>
      <c r="D57" s="21">
        <v>6.9</v>
      </c>
      <c r="E57" s="21">
        <v>8.7100000000000009</v>
      </c>
      <c r="F57" s="21">
        <v>35.909999999999997</v>
      </c>
      <c r="G57" s="21">
        <v>236.49</v>
      </c>
      <c r="H57" s="26" t="s">
        <v>134</v>
      </c>
    </row>
    <row r="58" spans="1:8" x14ac:dyDescent="0.2">
      <c r="A58" s="92"/>
      <c r="B58" s="15" t="s">
        <v>60</v>
      </c>
      <c r="C58" s="16">
        <v>200</v>
      </c>
      <c r="D58" s="21"/>
      <c r="E58" s="21"/>
      <c r="F58" s="21">
        <v>19</v>
      </c>
      <c r="G58" s="21">
        <v>75</v>
      </c>
      <c r="H58" s="26" t="s">
        <v>90</v>
      </c>
    </row>
    <row r="59" spans="1:8" x14ac:dyDescent="0.2">
      <c r="A59" s="92"/>
      <c r="B59" s="15" t="s">
        <v>53</v>
      </c>
      <c r="C59" s="16">
        <v>30</v>
      </c>
      <c r="D59" s="21">
        <v>1.98</v>
      </c>
      <c r="E59" s="21">
        <v>0.27</v>
      </c>
      <c r="F59" s="21">
        <v>11.4</v>
      </c>
      <c r="G59" s="21">
        <v>59.7</v>
      </c>
      <c r="H59" s="26" t="s">
        <v>43</v>
      </c>
    </row>
    <row r="60" spans="1:8" x14ac:dyDescent="0.2">
      <c r="A60" s="93"/>
      <c r="B60" s="15" t="s">
        <v>12</v>
      </c>
      <c r="C60" s="16">
        <v>30</v>
      </c>
      <c r="D60" s="21">
        <v>1.98</v>
      </c>
      <c r="E60" s="21">
        <v>0.36</v>
      </c>
      <c r="F60" s="21">
        <v>10.02</v>
      </c>
      <c r="G60" s="21">
        <v>52.2</v>
      </c>
      <c r="H60" s="26" t="s">
        <v>43</v>
      </c>
    </row>
    <row r="61" spans="1:8" s="5" customFormat="1" x14ac:dyDescent="0.2">
      <c r="A61" s="74" t="s">
        <v>13</v>
      </c>
      <c r="B61" s="74"/>
      <c r="C61" s="53">
        <f>SUM(C54:C60)</f>
        <v>760</v>
      </c>
      <c r="D61" s="53">
        <f t="shared" ref="D61:G61" si="2">SUM(D54:D60)</f>
        <v>24.980000000000004</v>
      </c>
      <c r="E61" s="53">
        <f t="shared" si="2"/>
        <v>25.48</v>
      </c>
      <c r="F61" s="53">
        <f t="shared" si="2"/>
        <v>106.81</v>
      </c>
      <c r="G61" s="53">
        <f t="shared" si="2"/>
        <v>713.19</v>
      </c>
      <c r="H61" s="27"/>
    </row>
    <row r="62" spans="1:8" s="5" customFormat="1" x14ac:dyDescent="0.2">
      <c r="A62" s="94" t="s">
        <v>122</v>
      </c>
      <c r="B62" s="72"/>
      <c r="C62" s="73"/>
      <c r="D62" s="54">
        <f>D61/77</f>
        <v>0.32441558441558449</v>
      </c>
      <c r="E62" s="54">
        <f>E61/79</f>
        <v>0.32253164556962027</v>
      </c>
      <c r="F62" s="54">
        <f>F61/335</f>
        <v>0.31883582089552237</v>
      </c>
      <c r="G62" s="54">
        <f>G61/2350</f>
        <v>0.30348510638297876</v>
      </c>
      <c r="H62" s="27"/>
    </row>
    <row r="63" spans="1:8" x14ac:dyDescent="0.2">
      <c r="A63" s="74" t="s">
        <v>14</v>
      </c>
      <c r="B63" s="15" t="s">
        <v>135</v>
      </c>
      <c r="C63" s="16">
        <v>200</v>
      </c>
      <c r="D63" s="21">
        <v>1.08</v>
      </c>
      <c r="E63" s="21">
        <v>0.96</v>
      </c>
      <c r="F63" s="21">
        <v>8.44</v>
      </c>
      <c r="G63" s="21">
        <v>46.44</v>
      </c>
      <c r="H63" s="26" t="s">
        <v>136</v>
      </c>
    </row>
    <row r="64" spans="1:8" x14ac:dyDescent="0.2">
      <c r="A64" s="74"/>
      <c r="B64" s="15" t="s">
        <v>137</v>
      </c>
      <c r="C64" s="16">
        <v>100</v>
      </c>
      <c r="D64" s="21">
        <v>8.18</v>
      </c>
      <c r="E64" s="21">
        <v>8.7200000000000006</v>
      </c>
      <c r="F64" s="21">
        <v>38.770000000000003</v>
      </c>
      <c r="G64" s="21">
        <v>282.26</v>
      </c>
      <c r="H64" s="26">
        <v>563</v>
      </c>
    </row>
    <row r="65" spans="1:8" s="5" customFormat="1" x14ac:dyDescent="0.2">
      <c r="A65" s="74" t="s">
        <v>16</v>
      </c>
      <c r="B65" s="74"/>
      <c r="C65" s="53">
        <f>SUM(C63:C64)</f>
        <v>300</v>
      </c>
      <c r="D65" s="22">
        <f>SUM(D63:D64)</f>
        <v>9.26</v>
      </c>
      <c r="E65" s="22">
        <f t="shared" ref="E65:G65" si="3">SUM(E63:E64)</f>
        <v>9.68</v>
      </c>
      <c r="F65" s="22">
        <f t="shared" si="3"/>
        <v>47.21</v>
      </c>
      <c r="G65" s="22">
        <f t="shared" si="3"/>
        <v>328.7</v>
      </c>
      <c r="H65" s="26"/>
    </row>
    <row r="66" spans="1:8" s="5" customFormat="1" x14ac:dyDescent="0.2">
      <c r="A66" s="65" t="s">
        <v>122</v>
      </c>
      <c r="B66" s="57"/>
      <c r="C66" s="53"/>
      <c r="D66" s="54">
        <f>D65/77</f>
        <v>0.12025974025974026</v>
      </c>
      <c r="E66" s="54">
        <f>E65/79</f>
        <v>0.12253164556962025</v>
      </c>
      <c r="F66" s="54">
        <f>F65/335</f>
        <v>0.14092537313432837</v>
      </c>
      <c r="G66" s="54">
        <f>G65/2350</f>
        <v>0.1398723404255319</v>
      </c>
      <c r="H66" s="55"/>
    </row>
    <row r="67" spans="1:8" s="5" customFormat="1" ht="13.5" thickBot="1" x14ac:dyDescent="0.25">
      <c r="A67" s="75" t="s">
        <v>17</v>
      </c>
      <c r="B67" s="75"/>
      <c r="C67" s="10">
        <f>C52+C61+C65</f>
        <v>1560</v>
      </c>
      <c r="D67" s="25">
        <f>D65+D61+D52</f>
        <v>51.480000000000004</v>
      </c>
      <c r="E67" s="25">
        <f>E65+E61+E52</f>
        <v>51.61999999999999</v>
      </c>
      <c r="F67" s="25">
        <f>F65+F61+F52</f>
        <v>232.28000000000003</v>
      </c>
      <c r="G67" s="25">
        <f>G65+G61+G52</f>
        <v>1515.39</v>
      </c>
      <c r="H67" s="30"/>
    </row>
    <row r="68" spans="1:8" s="5" customFormat="1" x14ac:dyDescent="0.2">
      <c r="A68" s="95" t="s">
        <v>22</v>
      </c>
      <c r="B68" s="95"/>
      <c r="C68" s="95"/>
      <c r="D68" s="95"/>
      <c r="E68" s="95"/>
      <c r="F68" s="95"/>
      <c r="G68" s="95"/>
      <c r="H68" s="95"/>
    </row>
    <row r="69" spans="1:8" x14ac:dyDescent="0.2">
      <c r="A69" s="86" t="s">
        <v>5</v>
      </c>
      <c r="B69" s="15" t="s">
        <v>29</v>
      </c>
      <c r="C69" s="16">
        <v>200</v>
      </c>
      <c r="D69" s="21">
        <v>6.4</v>
      </c>
      <c r="E69" s="21">
        <v>7.18</v>
      </c>
      <c r="F69" s="21">
        <v>27.24</v>
      </c>
      <c r="G69" s="21">
        <v>264.44</v>
      </c>
      <c r="H69" s="26">
        <v>266</v>
      </c>
    </row>
    <row r="70" spans="1:8" x14ac:dyDescent="0.2">
      <c r="A70" s="87"/>
      <c r="B70" s="15" t="s">
        <v>138</v>
      </c>
      <c r="C70" s="16">
        <v>100</v>
      </c>
      <c r="D70" s="21">
        <v>10</v>
      </c>
      <c r="E70" s="21">
        <v>9.8000000000000007</v>
      </c>
      <c r="F70" s="21">
        <v>37.35</v>
      </c>
      <c r="G70" s="21">
        <v>222.65</v>
      </c>
      <c r="H70" s="26">
        <v>574</v>
      </c>
    </row>
    <row r="71" spans="1:8" x14ac:dyDescent="0.2">
      <c r="A71" s="87"/>
      <c r="B71" s="15" t="s">
        <v>7</v>
      </c>
      <c r="C71" s="16">
        <v>200</v>
      </c>
      <c r="D71" s="21">
        <v>0.2</v>
      </c>
      <c r="E71" s="21">
        <v>0.06</v>
      </c>
      <c r="F71" s="21">
        <v>7.06</v>
      </c>
      <c r="G71" s="21">
        <v>28.04</v>
      </c>
      <c r="H71" s="26">
        <v>143</v>
      </c>
    </row>
    <row r="72" spans="1:8" s="5" customFormat="1" x14ac:dyDescent="0.2">
      <c r="A72" s="74" t="s">
        <v>8</v>
      </c>
      <c r="B72" s="74"/>
      <c r="C72" s="53">
        <f>SUM(C69:C71)</f>
        <v>500</v>
      </c>
      <c r="D72" s="53">
        <f>SUM(D69:D71)</f>
        <v>16.599999999999998</v>
      </c>
      <c r="E72" s="53">
        <f>SUM(E69:E71)</f>
        <v>17.04</v>
      </c>
      <c r="F72" s="53">
        <f>SUM(F69:F71)</f>
        <v>71.650000000000006</v>
      </c>
      <c r="G72" s="53">
        <f>SUM(G69:G71)</f>
        <v>515.13</v>
      </c>
      <c r="H72" s="27"/>
    </row>
    <row r="73" spans="1:8" s="5" customFormat="1" x14ac:dyDescent="0.2">
      <c r="A73" s="94" t="s">
        <v>122</v>
      </c>
      <c r="B73" s="72"/>
      <c r="C73" s="73"/>
      <c r="D73" s="54">
        <f>D72/77</f>
        <v>0.21558441558441555</v>
      </c>
      <c r="E73" s="54">
        <f>E72/79</f>
        <v>0.21569620253164556</v>
      </c>
      <c r="F73" s="54">
        <f>F72/335</f>
        <v>0.2138805970149254</v>
      </c>
      <c r="G73" s="54">
        <f>G72/2350</f>
        <v>0.21920425531914894</v>
      </c>
      <c r="H73" s="27"/>
    </row>
    <row r="74" spans="1:8" s="5" customFormat="1" x14ac:dyDescent="0.2">
      <c r="A74" s="91" t="s">
        <v>48</v>
      </c>
      <c r="B74" s="43" t="s">
        <v>57</v>
      </c>
      <c r="C74" s="35">
        <v>60</v>
      </c>
      <c r="D74" s="35">
        <v>0.72</v>
      </c>
      <c r="E74" s="35">
        <v>4.2</v>
      </c>
      <c r="F74" s="35">
        <v>4.4400000000000004</v>
      </c>
      <c r="G74" s="35">
        <v>58.2</v>
      </c>
      <c r="H74" s="35" t="s">
        <v>43</v>
      </c>
    </row>
    <row r="75" spans="1:8" ht="25.5" x14ac:dyDescent="0.2">
      <c r="A75" s="92"/>
      <c r="B75" s="15" t="s">
        <v>23</v>
      </c>
      <c r="C75" s="16">
        <v>200</v>
      </c>
      <c r="D75" s="21">
        <v>3.42</v>
      </c>
      <c r="E75" s="21">
        <v>2.58</v>
      </c>
      <c r="F75" s="21">
        <v>20.04</v>
      </c>
      <c r="G75" s="21">
        <v>134.32</v>
      </c>
      <c r="H75" s="26">
        <v>147</v>
      </c>
    </row>
    <row r="76" spans="1:8" x14ac:dyDescent="0.2">
      <c r="A76" s="92"/>
      <c r="B76" s="15" t="s">
        <v>46</v>
      </c>
      <c r="C76" s="16">
        <v>240</v>
      </c>
      <c r="D76" s="21">
        <v>16.77</v>
      </c>
      <c r="E76" s="21">
        <v>18.87</v>
      </c>
      <c r="F76" s="21">
        <v>47.23</v>
      </c>
      <c r="G76" s="21">
        <v>389.12</v>
      </c>
      <c r="H76" s="26">
        <v>407</v>
      </c>
    </row>
    <row r="77" spans="1:8" x14ac:dyDescent="0.2">
      <c r="A77" s="92"/>
      <c r="B77" s="15" t="s">
        <v>11</v>
      </c>
      <c r="C77" s="16">
        <v>200</v>
      </c>
      <c r="D77" s="21">
        <v>0.04</v>
      </c>
      <c r="E77" s="21">
        <v>0</v>
      </c>
      <c r="F77" s="21">
        <v>9.3000000000000007</v>
      </c>
      <c r="G77" s="21">
        <v>35.42</v>
      </c>
      <c r="H77" s="26">
        <v>508</v>
      </c>
    </row>
    <row r="78" spans="1:8" x14ac:dyDescent="0.2">
      <c r="A78" s="92"/>
      <c r="B78" s="15" t="s">
        <v>53</v>
      </c>
      <c r="C78" s="16">
        <v>30</v>
      </c>
      <c r="D78" s="21">
        <v>1.98</v>
      </c>
      <c r="E78" s="21">
        <v>0.27</v>
      </c>
      <c r="F78" s="21">
        <v>11.4</v>
      </c>
      <c r="G78" s="21">
        <v>59.7</v>
      </c>
      <c r="H78" s="26" t="s">
        <v>43</v>
      </c>
    </row>
    <row r="79" spans="1:8" x14ac:dyDescent="0.2">
      <c r="A79" s="93"/>
      <c r="B79" s="15" t="s">
        <v>12</v>
      </c>
      <c r="C79" s="16">
        <v>30</v>
      </c>
      <c r="D79" s="21">
        <v>1.98</v>
      </c>
      <c r="E79" s="21">
        <v>0.36</v>
      </c>
      <c r="F79" s="21">
        <v>10.02</v>
      </c>
      <c r="G79" s="21">
        <v>52.2</v>
      </c>
      <c r="H79" s="26" t="s">
        <v>43</v>
      </c>
    </row>
    <row r="80" spans="1:8" s="5" customFormat="1" x14ac:dyDescent="0.2">
      <c r="A80" s="74" t="s">
        <v>13</v>
      </c>
      <c r="B80" s="74"/>
      <c r="C80" s="53">
        <f>SUM(C74:C79)</f>
        <v>760</v>
      </c>
      <c r="D80" s="53">
        <f>SUM(D74:D79)</f>
        <v>24.91</v>
      </c>
      <c r="E80" s="53">
        <f>SUM(E74:E79)</f>
        <v>26.28</v>
      </c>
      <c r="F80" s="53">
        <f>SUM(F74:F79)</f>
        <v>102.42999999999999</v>
      </c>
      <c r="G80" s="53">
        <f>SUM(G74:G79)</f>
        <v>728.96</v>
      </c>
      <c r="H80" s="27"/>
    </row>
    <row r="81" spans="1:8" s="5" customFormat="1" x14ac:dyDescent="0.2">
      <c r="A81" s="94" t="s">
        <v>122</v>
      </c>
      <c r="B81" s="72"/>
      <c r="C81" s="73"/>
      <c r="D81" s="54">
        <f>D80/77</f>
        <v>0.32350649350649352</v>
      </c>
      <c r="E81" s="54">
        <f>E80/79</f>
        <v>0.33265822784810128</v>
      </c>
      <c r="F81" s="54">
        <f>F80/335</f>
        <v>0.30576119402985075</v>
      </c>
      <c r="G81" s="54">
        <f>G80/2350</f>
        <v>0.31019574468085109</v>
      </c>
      <c r="H81" s="27"/>
    </row>
    <row r="82" spans="1:8" x14ac:dyDescent="0.2">
      <c r="A82" s="74" t="s">
        <v>14</v>
      </c>
      <c r="B82" s="15" t="s">
        <v>139</v>
      </c>
      <c r="C82" s="16">
        <v>200</v>
      </c>
      <c r="D82" s="21">
        <v>0.12</v>
      </c>
      <c r="E82" s="21">
        <v>0.06</v>
      </c>
      <c r="F82" s="21">
        <v>8.0399999999999991</v>
      </c>
      <c r="G82" s="21">
        <v>32.28</v>
      </c>
      <c r="H82" s="26" t="s">
        <v>140</v>
      </c>
    </row>
    <row r="83" spans="1:8" x14ac:dyDescent="0.2">
      <c r="A83" s="74"/>
      <c r="B83" s="15" t="s">
        <v>141</v>
      </c>
      <c r="C83" s="16">
        <v>100</v>
      </c>
      <c r="D83" s="21">
        <v>9.85</v>
      </c>
      <c r="E83" s="21">
        <v>10.59</v>
      </c>
      <c r="F83" s="21">
        <v>32.82</v>
      </c>
      <c r="G83" s="21">
        <v>267.83</v>
      </c>
      <c r="H83" s="26" t="s">
        <v>142</v>
      </c>
    </row>
    <row r="84" spans="1:8" s="5" customFormat="1" x14ac:dyDescent="0.2">
      <c r="A84" s="74" t="s">
        <v>16</v>
      </c>
      <c r="B84" s="74"/>
      <c r="C84" s="53">
        <f>SUM(C82:C83)</f>
        <v>300</v>
      </c>
      <c r="D84" s="22">
        <f>SUM(D82:D83)</f>
        <v>9.9699999999999989</v>
      </c>
      <c r="E84" s="22">
        <f t="shared" ref="E84:G84" si="4">SUM(E82:E83)</f>
        <v>10.65</v>
      </c>
      <c r="F84" s="22">
        <f t="shared" si="4"/>
        <v>40.86</v>
      </c>
      <c r="G84" s="22">
        <f t="shared" si="4"/>
        <v>300.11</v>
      </c>
      <c r="H84" s="27"/>
    </row>
    <row r="85" spans="1:8" s="5" customFormat="1" x14ac:dyDescent="0.2">
      <c r="A85" s="65" t="s">
        <v>122</v>
      </c>
      <c r="B85" s="57"/>
      <c r="C85" s="53"/>
      <c r="D85" s="54">
        <f>D84/77</f>
        <v>0.12948051948051947</v>
      </c>
      <c r="E85" s="54">
        <f>E84/79</f>
        <v>0.13481012658227848</v>
      </c>
      <c r="F85" s="54">
        <f>F84/335</f>
        <v>0.12197014925373134</v>
      </c>
      <c r="G85" s="54">
        <f>G84/2350</f>
        <v>0.12770638297872342</v>
      </c>
      <c r="H85" s="55"/>
    </row>
    <row r="86" spans="1:8" s="5" customFormat="1" ht="13.5" thickBot="1" x14ac:dyDescent="0.25">
      <c r="A86" s="75" t="s">
        <v>17</v>
      </c>
      <c r="B86" s="75"/>
      <c r="C86" s="10">
        <f>C72+C80+C84</f>
        <v>1560</v>
      </c>
      <c r="D86" s="25">
        <f>D84+D80+D72</f>
        <v>51.47999999999999</v>
      </c>
      <c r="E86" s="25">
        <f>E84+E80+E72</f>
        <v>53.97</v>
      </c>
      <c r="F86" s="25">
        <f>F84+F80+F72</f>
        <v>214.94</v>
      </c>
      <c r="G86" s="25">
        <f>G84+G80+G72</f>
        <v>1544.2000000000003</v>
      </c>
      <c r="H86" s="30"/>
    </row>
    <row r="87" spans="1:8" s="5" customFormat="1" x14ac:dyDescent="0.2">
      <c r="A87" s="77" t="s">
        <v>25</v>
      </c>
      <c r="B87" s="78"/>
      <c r="C87" s="78"/>
      <c r="D87" s="78"/>
      <c r="E87" s="78"/>
      <c r="F87" s="78"/>
      <c r="G87" s="78"/>
      <c r="H87" s="79"/>
    </row>
    <row r="88" spans="1:8" x14ac:dyDescent="0.2">
      <c r="A88" s="74" t="s">
        <v>5</v>
      </c>
      <c r="B88" s="15" t="s">
        <v>31</v>
      </c>
      <c r="C88" s="16">
        <v>200</v>
      </c>
      <c r="D88" s="21">
        <v>15.7</v>
      </c>
      <c r="E88" s="21">
        <v>16.64</v>
      </c>
      <c r="F88" s="21">
        <v>51.68</v>
      </c>
      <c r="G88" s="21">
        <v>395.65</v>
      </c>
      <c r="H88" s="26" t="s">
        <v>143</v>
      </c>
    </row>
    <row r="89" spans="1:8" x14ac:dyDescent="0.2">
      <c r="A89" s="74"/>
      <c r="B89" s="24" t="s">
        <v>6</v>
      </c>
      <c r="C89" s="16">
        <v>100</v>
      </c>
      <c r="D89" s="21">
        <v>0.4</v>
      </c>
      <c r="E89" s="21">
        <v>0.4</v>
      </c>
      <c r="F89" s="21">
        <v>9.8000000000000007</v>
      </c>
      <c r="G89" s="21">
        <v>47</v>
      </c>
      <c r="H89" s="26" t="s">
        <v>43</v>
      </c>
    </row>
    <row r="90" spans="1:8" x14ac:dyDescent="0.2">
      <c r="A90" s="74"/>
      <c r="B90" s="15" t="s">
        <v>56</v>
      </c>
      <c r="C90" s="16">
        <v>200</v>
      </c>
      <c r="D90" s="21">
        <v>0.22</v>
      </c>
      <c r="E90" s="21">
        <v>0</v>
      </c>
      <c r="F90" s="21">
        <v>7.08</v>
      </c>
      <c r="G90" s="21">
        <v>29.12</v>
      </c>
      <c r="H90" s="26">
        <v>144</v>
      </c>
    </row>
    <row r="91" spans="1:8" s="5" customFormat="1" x14ac:dyDescent="0.2">
      <c r="A91" s="74" t="s">
        <v>8</v>
      </c>
      <c r="B91" s="74"/>
      <c r="C91" s="53">
        <f>SUM(C88:C90)</f>
        <v>500</v>
      </c>
      <c r="D91" s="22">
        <f>SUM(D88:D90)</f>
        <v>16.319999999999997</v>
      </c>
      <c r="E91" s="22">
        <f>SUM(E88:E90)</f>
        <v>17.04</v>
      </c>
      <c r="F91" s="22">
        <f>SUM(F88:F90)</f>
        <v>68.56</v>
      </c>
      <c r="G91" s="22">
        <f>SUM(G88:G90)</f>
        <v>471.77</v>
      </c>
      <c r="H91" s="27"/>
    </row>
    <row r="92" spans="1:8" s="5" customFormat="1" x14ac:dyDescent="0.2">
      <c r="A92" s="94" t="s">
        <v>122</v>
      </c>
      <c r="B92" s="72"/>
      <c r="C92" s="73"/>
      <c r="D92" s="54">
        <f>D91/77</f>
        <v>0.21194805194805191</v>
      </c>
      <c r="E92" s="54">
        <f>E91/79</f>
        <v>0.21569620253164556</v>
      </c>
      <c r="F92" s="54">
        <f>F91/335</f>
        <v>0.20465671641791044</v>
      </c>
      <c r="G92" s="54">
        <f>G91/2350</f>
        <v>0.20075319148936169</v>
      </c>
      <c r="H92" s="27"/>
    </row>
    <row r="93" spans="1:8" x14ac:dyDescent="0.2">
      <c r="A93" s="91" t="s">
        <v>48</v>
      </c>
      <c r="B93" s="15" t="s">
        <v>63</v>
      </c>
      <c r="C93" s="16">
        <v>60</v>
      </c>
      <c r="D93" s="21">
        <v>0.15</v>
      </c>
      <c r="E93" s="21">
        <v>0.62</v>
      </c>
      <c r="F93" s="21">
        <v>1.6</v>
      </c>
      <c r="G93" s="21">
        <v>12.55</v>
      </c>
      <c r="H93" s="26">
        <v>119</v>
      </c>
    </row>
    <row r="94" spans="1:8" x14ac:dyDescent="0.2">
      <c r="A94" s="92"/>
      <c r="B94" s="24" t="s">
        <v>144</v>
      </c>
      <c r="C94" s="48">
        <v>200</v>
      </c>
      <c r="D94" s="21">
        <v>1.98</v>
      </c>
      <c r="E94" s="21">
        <v>5.0999999999999996</v>
      </c>
      <c r="F94" s="21">
        <v>7.56</v>
      </c>
      <c r="G94" s="21">
        <v>155.22999999999999</v>
      </c>
      <c r="H94" s="26" t="s">
        <v>145</v>
      </c>
    </row>
    <row r="95" spans="1:8" x14ac:dyDescent="0.2">
      <c r="A95" s="92"/>
      <c r="B95" s="15" t="s">
        <v>64</v>
      </c>
      <c r="C95" s="16">
        <v>240</v>
      </c>
      <c r="D95" s="21">
        <v>18.52</v>
      </c>
      <c r="E95" s="21">
        <v>19.54</v>
      </c>
      <c r="F95" s="21">
        <v>61.62</v>
      </c>
      <c r="G95" s="21">
        <v>485.2</v>
      </c>
      <c r="H95" s="26">
        <v>265</v>
      </c>
    </row>
    <row r="96" spans="1:8" x14ac:dyDescent="0.2">
      <c r="A96" s="92"/>
      <c r="B96" s="15" t="s">
        <v>21</v>
      </c>
      <c r="C96" s="16">
        <v>200</v>
      </c>
      <c r="D96" s="21">
        <v>0.22</v>
      </c>
      <c r="E96" s="21">
        <v>0.1</v>
      </c>
      <c r="F96" s="21">
        <v>10.119999999999999</v>
      </c>
      <c r="G96" s="21">
        <v>41.8</v>
      </c>
      <c r="H96" s="26">
        <v>519</v>
      </c>
    </row>
    <row r="97" spans="1:8" x14ac:dyDescent="0.2">
      <c r="A97" s="92"/>
      <c r="B97" s="15" t="s">
        <v>53</v>
      </c>
      <c r="C97" s="16">
        <v>30</v>
      </c>
      <c r="D97" s="21">
        <v>1.98</v>
      </c>
      <c r="E97" s="21">
        <v>0.27</v>
      </c>
      <c r="F97" s="21">
        <v>11.4</v>
      </c>
      <c r="G97" s="21">
        <v>59.7</v>
      </c>
      <c r="H97" s="26" t="s">
        <v>43</v>
      </c>
    </row>
    <row r="98" spans="1:8" x14ac:dyDescent="0.2">
      <c r="A98" s="93"/>
      <c r="B98" s="15" t="s">
        <v>12</v>
      </c>
      <c r="C98" s="16">
        <v>30</v>
      </c>
      <c r="D98" s="21">
        <v>1.98</v>
      </c>
      <c r="E98" s="21">
        <v>0.36</v>
      </c>
      <c r="F98" s="21">
        <v>10.02</v>
      </c>
      <c r="G98" s="21">
        <v>52.2</v>
      </c>
      <c r="H98" s="26" t="s">
        <v>43</v>
      </c>
    </row>
    <row r="99" spans="1:8" s="5" customFormat="1" x14ac:dyDescent="0.2">
      <c r="A99" s="74" t="s">
        <v>13</v>
      </c>
      <c r="B99" s="74"/>
      <c r="C99" s="53">
        <f>SUM(C93:C98)</f>
        <v>760</v>
      </c>
      <c r="D99" s="53">
        <f>SUM(D93:D98)</f>
        <v>24.83</v>
      </c>
      <c r="E99" s="53">
        <f>SUM(E93:E98)</f>
        <v>25.99</v>
      </c>
      <c r="F99" s="53">
        <f>SUM(F93:F98)</f>
        <v>102.32000000000001</v>
      </c>
      <c r="G99" s="53">
        <f>SUM(G93:G98)</f>
        <v>806.68000000000006</v>
      </c>
      <c r="H99" s="27"/>
    </row>
    <row r="100" spans="1:8" s="5" customFormat="1" x14ac:dyDescent="0.2">
      <c r="A100" s="94" t="s">
        <v>122</v>
      </c>
      <c r="B100" s="72"/>
      <c r="C100" s="73"/>
      <c r="D100" s="54">
        <f>D99/77</f>
        <v>0.32246753246753246</v>
      </c>
      <c r="E100" s="54">
        <f>E99/79</f>
        <v>0.32898734177215189</v>
      </c>
      <c r="F100" s="54">
        <f>F99/335</f>
        <v>0.30543283582089553</v>
      </c>
      <c r="G100" s="54">
        <f>G99/2350</f>
        <v>0.34326808510638301</v>
      </c>
      <c r="H100" s="27"/>
    </row>
    <row r="101" spans="1:8" x14ac:dyDescent="0.2">
      <c r="A101" s="74" t="s">
        <v>14</v>
      </c>
      <c r="B101" s="15" t="s">
        <v>146</v>
      </c>
      <c r="C101" s="16">
        <v>200</v>
      </c>
      <c r="D101" s="21">
        <v>0.2</v>
      </c>
      <c r="E101" s="21">
        <v>0.2</v>
      </c>
      <c r="F101" s="21">
        <v>11.8</v>
      </c>
      <c r="G101" s="21">
        <v>50.04</v>
      </c>
      <c r="H101" s="26" t="s">
        <v>147</v>
      </c>
    </row>
    <row r="102" spans="1:8" x14ac:dyDescent="0.2">
      <c r="A102" s="74"/>
      <c r="B102" s="15" t="s">
        <v>148</v>
      </c>
      <c r="C102" s="16">
        <v>100</v>
      </c>
      <c r="D102" s="21">
        <v>10.65</v>
      </c>
      <c r="E102" s="21">
        <v>10.32</v>
      </c>
      <c r="F102" s="21">
        <v>31.14</v>
      </c>
      <c r="G102" s="21">
        <v>224.11</v>
      </c>
      <c r="H102" s="26" t="s">
        <v>149</v>
      </c>
    </row>
    <row r="103" spans="1:8" s="5" customFormat="1" x14ac:dyDescent="0.2">
      <c r="A103" s="74" t="s">
        <v>16</v>
      </c>
      <c r="B103" s="74"/>
      <c r="C103" s="53">
        <f>SUM(C101:C102)</f>
        <v>300</v>
      </c>
      <c r="D103" s="22">
        <f>SUM(D101:D102)</f>
        <v>10.85</v>
      </c>
      <c r="E103" s="22">
        <f t="shared" ref="E103:G103" si="5">SUM(E101:E102)</f>
        <v>10.52</v>
      </c>
      <c r="F103" s="22">
        <f t="shared" si="5"/>
        <v>42.94</v>
      </c>
      <c r="G103" s="22">
        <f t="shared" si="5"/>
        <v>274.15000000000003</v>
      </c>
      <c r="H103" s="27"/>
    </row>
    <row r="104" spans="1:8" s="5" customFormat="1" x14ac:dyDescent="0.2">
      <c r="A104" s="65" t="s">
        <v>122</v>
      </c>
      <c r="B104" s="57"/>
      <c r="C104" s="53"/>
      <c r="D104" s="54">
        <f>D103/77</f>
        <v>0.1409090909090909</v>
      </c>
      <c r="E104" s="54">
        <f>E103/79</f>
        <v>0.13316455696202531</v>
      </c>
      <c r="F104" s="54">
        <f>F103/335</f>
        <v>0.12817910447761194</v>
      </c>
      <c r="G104" s="54">
        <f>G103/2350</f>
        <v>0.11665957446808511</v>
      </c>
      <c r="H104" s="55"/>
    </row>
    <row r="105" spans="1:8" s="5" customFormat="1" ht="13.5" thickBot="1" x14ac:dyDescent="0.25">
      <c r="A105" s="75" t="s">
        <v>17</v>
      </c>
      <c r="B105" s="75"/>
      <c r="C105" s="10">
        <f>C91+C99+C103</f>
        <v>1560</v>
      </c>
      <c r="D105" s="25">
        <f>D103+D99+D91</f>
        <v>52</v>
      </c>
      <c r="E105" s="25">
        <f>E103+E99+E91</f>
        <v>53.55</v>
      </c>
      <c r="F105" s="25">
        <f>F103+F99+F91</f>
        <v>213.82</v>
      </c>
      <c r="G105" s="25">
        <f>G103+G99+G91</f>
        <v>1552.6000000000001</v>
      </c>
      <c r="H105" s="30"/>
    </row>
    <row r="106" spans="1:8" s="5" customFormat="1" x14ac:dyDescent="0.2">
      <c r="A106" s="77" t="s">
        <v>34</v>
      </c>
      <c r="B106" s="78"/>
      <c r="C106" s="78"/>
      <c r="D106" s="78"/>
      <c r="E106" s="78"/>
      <c r="F106" s="78"/>
      <c r="G106" s="78"/>
      <c r="H106" s="79"/>
    </row>
    <row r="107" spans="1:8" x14ac:dyDescent="0.2">
      <c r="A107" s="74" t="s">
        <v>5</v>
      </c>
      <c r="B107" s="15" t="s">
        <v>54</v>
      </c>
      <c r="C107" s="16">
        <v>220</v>
      </c>
      <c r="D107" s="21">
        <v>12.32</v>
      </c>
      <c r="E107" s="21">
        <v>15.51</v>
      </c>
      <c r="F107" s="21">
        <v>22.11</v>
      </c>
      <c r="G107" s="21">
        <v>270.23</v>
      </c>
      <c r="H107" s="26">
        <v>250</v>
      </c>
    </row>
    <row r="108" spans="1:8" x14ac:dyDescent="0.2">
      <c r="A108" s="74"/>
      <c r="B108" s="15" t="s">
        <v>65</v>
      </c>
      <c r="C108" s="16">
        <v>30</v>
      </c>
      <c r="D108" s="21">
        <v>0.21</v>
      </c>
      <c r="E108" s="21">
        <v>0.06</v>
      </c>
      <c r="F108" s="21">
        <v>19.23</v>
      </c>
      <c r="G108" s="21">
        <v>75</v>
      </c>
      <c r="H108" s="26" t="s">
        <v>43</v>
      </c>
    </row>
    <row r="109" spans="1:8" x14ac:dyDescent="0.2">
      <c r="A109" s="74"/>
      <c r="B109" s="15" t="s">
        <v>20</v>
      </c>
      <c r="C109" s="16">
        <v>50</v>
      </c>
      <c r="D109" s="21">
        <v>3.75</v>
      </c>
      <c r="E109" s="21">
        <v>1.25</v>
      </c>
      <c r="F109" s="21">
        <v>26</v>
      </c>
      <c r="G109" s="21">
        <v>135</v>
      </c>
      <c r="H109" s="26" t="s">
        <v>43</v>
      </c>
    </row>
    <row r="110" spans="1:8" x14ac:dyDescent="0.2">
      <c r="A110" s="74"/>
      <c r="B110" s="15" t="s">
        <v>7</v>
      </c>
      <c r="C110" s="16">
        <v>200</v>
      </c>
      <c r="D110" s="21">
        <v>0.2</v>
      </c>
      <c r="E110" s="21">
        <v>0.06</v>
      </c>
      <c r="F110" s="21">
        <v>7.06</v>
      </c>
      <c r="G110" s="21">
        <v>28.04</v>
      </c>
      <c r="H110" s="26">
        <v>143</v>
      </c>
    </row>
    <row r="111" spans="1:8" s="5" customFormat="1" x14ac:dyDescent="0.2">
      <c r="A111" s="74" t="s">
        <v>8</v>
      </c>
      <c r="B111" s="74"/>
      <c r="C111" s="53">
        <f>SUM(C107:C110)</f>
        <v>500</v>
      </c>
      <c r="D111" s="22">
        <f>SUM(D107:D110)</f>
        <v>16.48</v>
      </c>
      <c r="E111" s="22">
        <f>SUM(E107:E110)</f>
        <v>16.88</v>
      </c>
      <c r="F111" s="22">
        <f>SUM(F107:F110)</f>
        <v>74.400000000000006</v>
      </c>
      <c r="G111" s="22">
        <f>SUM(G107:G110)</f>
        <v>508.27000000000004</v>
      </c>
      <c r="H111" s="27"/>
    </row>
    <row r="112" spans="1:8" s="5" customFormat="1" x14ac:dyDescent="0.2">
      <c r="A112" s="94" t="s">
        <v>122</v>
      </c>
      <c r="B112" s="72"/>
      <c r="C112" s="73"/>
      <c r="D112" s="54">
        <f>D111/77</f>
        <v>0.21402597402597404</v>
      </c>
      <c r="E112" s="54">
        <f>E111/79</f>
        <v>0.21367088607594936</v>
      </c>
      <c r="F112" s="54">
        <f>F111/335</f>
        <v>0.222089552238806</v>
      </c>
      <c r="G112" s="54">
        <f>G111/2350</f>
        <v>0.21628510638297874</v>
      </c>
      <c r="H112" s="27"/>
    </row>
    <row r="113" spans="1:18" x14ac:dyDescent="0.2">
      <c r="A113" s="91" t="s">
        <v>48</v>
      </c>
      <c r="B113" s="43" t="s">
        <v>62</v>
      </c>
      <c r="C113" s="35">
        <v>60</v>
      </c>
      <c r="D113" s="35">
        <v>0.79</v>
      </c>
      <c r="E113" s="35">
        <v>0.06</v>
      </c>
      <c r="F113" s="35">
        <v>4.18</v>
      </c>
      <c r="G113" s="35">
        <v>21.21</v>
      </c>
      <c r="H113" s="26">
        <v>16</v>
      </c>
      <c r="L113" s="39"/>
      <c r="M113" s="40"/>
      <c r="N113" s="41"/>
      <c r="O113" s="41"/>
      <c r="P113" s="41"/>
      <c r="Q113" s="41"/>
      <c r="R113" s="42"/>
    </row>
    <row r="114" spans="1:18" x14ac:dyDescent="0.2">
      <c r="A114" s="92"/>
      <c r="B114" s="15" t="s">
        <v>66</v>
      </c>
      <c r="C114" s="16">
        <v>200</v>
      </c>
      <c r="D114" s="21">
        <v>2.12</v>
      </c>
      <c r="E114" s="21">
        <v>3.2</v>
      </c>
      <c r="F114" s="21">
        <v>8.7799999999999994</v>
      </c>
      <c r="G114" s="21">
        <v>132.76</v>
      </c>
      <c r="H114" s="26" t="s">
        <v>150</v>
      </c>
      <c r="L114" s="39"/>
      <c r="M114" s="40"/>
      <c r="N114" s="41"/>
      <c r="O114" s="41"/>
      <c r="P114" s="41"/>
      <c r="Q114" s="41"/>
      <c r="R114" s="42"/>
    </row>
    <row r="115" spans="1:18" x14ac:dyDescent="0.2">
      <c r="A115" s="92"/>
      <c r="B115" s="37" t="s">
        <v>67</v>
      </c>
      <c r="C115" s="38">
        <v>90</v>
      </c>
      <c r="D115" s="21">
        <v>12.8</v>
      </c>
      <c r="E115" s="21">
        <v>17.899999999999999</v>
      </c>
      <c r="F115" s="21">
        <v>23.3</v>
      </c>
      <c r="G115" s="21">
        <v>215.58</v>
      </c>
      <c r="H115" s="26" t="s">
        <v>151</v>
      </c>
      <c r="L115" s="39"/>
      <c r="M115" s="40"/>
      <c r="N115" s="41"/>
      <c r="O115" s="41"/>
      <c r="P115" s="41"/>
      <c r="Q115" s="41"/>
      <c r="R115" s="42"/>
    </row>
    <row r="116" spans="1:18" x14ac:dyDescent="0.2">
      <c r="A116" s="92"/>
      <c r="B116" s="15" t="s">
        <v>68</v>
      </c>
      <c r="C116" s="16">
        <v>150</v>
      </c>
      <c r="D116" s="21">
        <v>5.65</v>
      </c>
      <c r="E116" s="21">
        <v>2.5</v>
      </c>
      <c r="F116" s="21">
        <v>35.590000000000003</v>
      </c>
      <c r="G116" s="21">
        <v>191.4</v>
      </c>
      <c r="H116" s="26">
        <v>291</v>
      </c>
    </row>
    <row r="117" spans="1:18" x14ac:dyDescent="0.2">
      <c r="A117" s="92"/>
      <c r="B117" s="15" t="s">
        <v>11</v>
      </c>
      <c r="C117" s="16">
        <v>200</v>
      </c>
      <c r="D117" s="21">
        <v>0.04</v>
      </c>
      <c r="E117" s="21">
        <v>0</v>
      </c>
      <c r="F117" s="21">
        <v>9.3000000000000007</v>
      </c>
      <c r="G117" s="21">
        <v>35.42</v>
      </c>
      <c r="H117" s="26">
        <v>508</v>
      </c>
    </row>
    <row r="118" spans="1:18" x14ac:dyDescent="0.2">
      <c r="A118" s="92"/>
      <c r="B118" s="15" t="s">
        <v>53</v>
      </c>
      <c r="C118" s="16">
        <v>30</v>
      </c>
      <c r="D118" s="21">
        <v>1.98</v>
      </c>
      <c r="E118" s="21">
        <v>0.27</v>
      </c>
      <c r="F118" s="21">
        <v>11.4</v>
      </c>
      <c r="G118" s="21">
        <v>59.7</v>
      </c>
      <c r="H118" s="26" t="s">
        <v>43</v>
      </c>
    </row>
    <row r="119" spans="1:18" x14ac:dyDescent="0.2">
      <c r="A119" s="93"/>
      <c r="B119" s="15" t="s">
        <v>12</v>
      </c>
      <c r="C119" s="16">
        <v>30</v>
      </c>
      <c r="D119" s="21">
        <v>1.98</v>
      </c>
      <c r="E119" s="21">
        <v>0.36</v>
      </c>
      <c r="F119" s="21">
        <v>10.02</v>
      </c>
      <c r="G119" s="21">
        <v>52.2</v>
      </c>
      <c r="H119" s="26" t="s">
        <v>43</v>
      </c>
    </row>
    <row r="120" spans="1:18" s="5" customFormat="1" x14ac:dyDescent="0.2">
      <c r="A120" s="74" t="s">
        <v>13</v>
      </c>
      <c r="B120" s="74"/>
      <c r="C120" s="53">
        <f>SUM(C113:C119)</f>
        <v>760</v>
      </c>
      <c r="D120" s="53">
        <f>SUM(D113:D119)</f>
        <v>25.36</v>
      </c>
      <c r="E120" s="53">
        <f>SUM(E113:E119)</f>
        <v>24.29</v>
      </c>
      <c r="F120" s="53">
        <f>SUM(F113:F119)</f>
        <v>102.57</v>
      </c>
      <c r="G120" s="53">
        <f>SUM(G113:G119)</f>
        <v>708.2700000000001</v>
      </c>
      <c r="H120" s="27"/>
    </row>
    <row r="121" spans="1:18" s="5" customFormat="1" x14ac:dyDescent="0.2">
      <c r="A121" s="94" t="s">
        <v>122</v>
      </c>
      <c r="B121" s="72"/>
      <c r="C121" s="73"/>
      <c r="D121" s="54">
        <f>D120/77</f>
        <v>0.32935064935064934</v>
      </c>
      <c r="E121" s="54">
        <f>E120/79</f>
        <v>0.30746835443037973</v>
      </c>
      <c r="F121" s="54">
        <f>F120/335</f>
        <v>0.30617910447761193</v>
      </c>
      <c r="G121" s="54">
        <f>G120/2350</f>
        <v>0.30139148936170218</v>
      </c>
      <c r="H121" s="27"/>
    </row>
    <row r="122" spans="1:18" x14ac:dyDescent="0.2">
      <c r="A122" s="74" t="s">
        <v>14</v>
      </c>
      <c r="B122" s="24" t="s">
        <v>69</v>
      </c>
      <c r="C122" s="16">
        <v>100</v>
      </c>
      <c r="D122" s="21">
        <v>9.9600000000000009</v>
      </c>
      <c r="E122" s="21">
        <v>10.029999999999999</v>
      </c>
      <c r="F122" s="21">
        <v>25.32</v>
      </c>
      <c r="G122" s="21">
        <v>258.33</v>
      </c>
      <c r="H122" s="26" t="s">
        <v>152</v>
      </c>
    </row>
    <row r="123" spans="1:18" x14ac:dyDescent="0.2">
      <c r="A123" s="74"/>
      <c r="B123" s="15" t="s">
        <v>15</v>
      </c>
      <c r="C123" s="16">
        <v>200</v>
      </c>
      <c r="D123" s="23">
        <v>0</v>
      </c>
      <c r="E123" s="21">
        <v>0</v>
      </c>
      <c r="F123" s="21">
        <v>22</v>
      </c>
      <c r="G123" s="21">
        <v>80</v>
      </c>
      <c r="H123" s="26">
        <v>614</v>
      </c>
    </row>
    <row r="124" spans="1:18" s="5" customFormat="1" x14ac:dyDescent="0.2">
      <c r="A124" s="74" t="s">
        <v>16</v>
      </c>
      <c r="B124" s="74"/>
      <c r="C124" s="53">
        <f>SUM(C122:C123)</f>
        <v>300</v>
      </c>
      <c r="D124" s="22">
        <f>SUM(D122:D123)</f>
        <v>9.9600000000000009</v>
      </c>
      <c r="E124" s="22">
        <f t="shared" ref="E124:G124" si="6">SUM(E122:E123)</f>
        <v>10.029999999999999</v>
      </c>
      <c r="F124" s="22">
        <f t="shared" si="6"/>
        <v>47.32</v>
      </c>
      <c r="G124" s="22">
        <f t="shared" si="6"/>
        <v>338.33</v>
      </c>
      <c r="H124" s="27"/>
    </row>
    <row r="125" spans="1:18" s="5" customFormat="1" x14ac:dyDescent="0.2">
      <c r="A125" s="65" t="s">
        <v>122</v>
      </c>
      <c r="B125" s="57"/>
      <c r="C125" s="53"/>
      <c r="D125" s="54">
        <f>D124/77</f>
        <v>0.12935064935064935</v>
      </c>
      <c r="E125" s="54">
        <f>E124/79</f>
        <v>0.1269620253164557</v>
      </c>
      <c r="F125" s="54">
        <f>F124/335</f>
        <v>0.14125373134328359</v>
      </c>
      <c r="G125" s="54">
        <f>G124/2350</f>
        <v>0.14397021276595745</v>
      </c>
      <c r="H125" s="55"/>
    </row>
    <row r="126" spans="1:18" s="5" customFormat="1" ht="13.5" thickBot="1" x14ac:dyDescent="0.25">
      <c r="A126" s="75" t="s">
        <v>17</v>
      </c>
      <c r="B126" s="75"/>
      <c r="C126" s="10">
        <f>C111+C120+C124</f>
        <v>1560</v>
      </c>
      <c r="D126" s="58">
        <f>D124+D120+D111</f>
        <v>51.8</v>
      </c>
      <c r="E126" s="58">
        <f>E124+E120+E111</f>
        <v>51.2</v>
      </c>
      <c r="F126" s="25">
        <f>F124+F120+F111</f>
        <v>224.29</v>
      </c>
      <c r="G126" s="25">
        <f>G124+G120+G111</f>
        <v>1554.8700000000001</v>
      </c>
      <c r="H126" s="30"/>
    </row>
    <row r="127" spans="1:18" s="5" customFormat="1" x14ac:dyDescent="0.2">
      <c r="A127" s="83" t="s">
        <v>26</v>
      </c>
      <c r="B127" s="84"/>
      <c r="C127" s="84"/>
      <c r="D127" s="84"/>
      <c r="E127" s="84"/>
      <c r="F127" s="84"/>
      <c r="G127" s="84"/>
      <c r="H127" s="85"/>
    </row>
    <row r="128" spans="1:18" x14ac:dyDescent="0.2">
      <c r="A128" s="86" t="s">
        <v>5</v>
      </c>
      <c r="B128" s="15" t="s">
        <v>70</v>
      </c>
      <c r="C128" s="16">
        <v>200</v>
      </c>
      <c r="D128" s="21">
        <v>8.08</v>
      </c>
      <c r="E128" s="21">
        <v>8.4600000000000009</v>
      </c>
      <c r="F128" s="21">
        <v>35.700000000000003</v>
      </c>
      <c r="G128" s="21">
        <v>240.16</v>
      </c>
      <c r="H128" s="26">
        <v>267</v>
      </c>
    </row>
    <row r="129" spans="1:8" x14ac:dyDescent="0.2">
      <c r="A129" s="87"/>
      <c r="B129" s="15" t="s">
        <v>137</v>
      </c>
      <c r="C129" s="16">
        <v>100</v>
      </c>
      <c r="D129" s="21">
        <v>8.18</v>
      </c>
      <c r="E129" s="21">
        <v>8.7200000000000006</v>
      </c>
      <c r="F129" s="21">
        <v>38.770000000000003</v>
      </c>
      <c r="G129" s="21">
        <v>282.26</v>
      </c>
      <c r="H129" s="26">
        <v>563</v>
      </c>
    </row>
    <row r="130" spans="1:8" x14ac:dyDescent="0.2">
      <c r="A130" s="87"/>
      <c r="B130" s="15" t="s">
        <v>7</v>
      </c>
      <c r="C130" s="16">
        <v>200</v>
      </c>
      <c r="D130" s="21">
        <v>0.2</v>
      </c>
      <c r="E130" s="21">
        <v>0.06</v>
      </c>
      <c r="F130" s="21">
        <v>7.06</v>
      </c>
      <c r="G130" s="21">
        <v>28.04</v>
      </c>
      <c r="H130" s="26">
        <v>143</v>
      </c>
    </row>
    <row r="131" spans="1:8" s="5" customFormat="1" x14ac:dyDescent="0.2">
      <c r="A131" s="74" t="s">
        <v>8</v>
      </c>
      <c r="B131" s="74"/>
      <c r="C131" s="53">
        <f>SUM(C128:C130)</f>
        <v>500</v>
      </c>
      <c r="D131" s="22">
        <f>SUM(D128:D130)</f>
        <v>16.459999999999997</v>
      </c>
      <c r="E131" s="22">
        <f>SUM(E128:E130)</f>
        <v>17.239999999999998</v>
      </c>
      <c r="F131" s="22">
        <f>SUM(F128:F130)</f>
        <v>81.53</v>
      </c>
      <c r="G131" s="22">
        <f>SUM(G128:G130)</f>
        <v>550.45999999999992</v>
      </c>
      <c r="H131" s="27"/>
    </row>
    <row r="132" spans="1:8" s="5" customFormat="1" x14ac:dyDescent="0.2">
      <c r="A132" s="71" t="s">
        <v>122</v>
      </c>
      <c r="B132" s="72"/>
      <c r="C132" s="73"/>
      <c r="D132" s="54">
        <f>D131/77</f>
        <v>0.21376623376623374</v>
      </c>
      <c r="E132" s="54">
        <f>E131/79</f>
        <v>0.2182278481012658</v>
      </c>
      <c r="F132" s="54">
        <f>F131/335</f>
        <v>0.24337313432835822</v>
      </c>
      <c r="G132" s="54">
        <f>G131/2350</f>
        <v>0.23423829787234041</v>
      </c>
      <c r="H132" s="27"/>
    </row>
    <row r="133" spans="1:8" x14ac:dyDescent="0.2">
      <c r="A133" s="91" t="s">
        <v>48</v>
      </c>
      <c r="B133" s="43" t="s">
        <v>59</v>
      </c>
      <c r="C133" s="35">
        <v>60</v>
      </c>
      <c r="D133" s="35">
        <v>0.9</v>
      </c>
      <c r="E133" s="35">
        <v>0.06</v>
      </c>
      <c r="F133" s="35">
        <v>5.28</v>
      </c>
      <c r="G133" s="35">
        <v>25.2</v>
      </c>
      <c r="H133" s="26">
        <v>17</v>
      </c>
    </row>
    <row r="134" spans="1:8" x14ac:dyDescent="0.2">
      <c r="A134" s="92"/>
      <c r="B134" s="24" t="s">
        <v>153</v>
      </c>
      <c r="C134" s="48">
        <v>200</v>
      </c>
      <c r="D134" s="21">
        <v>3.94</v>
      </c>
      <c r="E134" s="21">
        <v>5.32</v>
      </c>
      <c r="F134" s="21">
        <v>16.62</v>
      </c>
      <c r="G134" s="21">
        <v>139.4</v>
      </c>
      <c r="H134" s="49">
        <v>144</v>
      </c>
    </row>
    <row r="135" spans="1:8" x14ac:dyDescent="0.2">
      <c r="A135" s="92"/>
      <c r="B135" s="15" t="s">
        <v>75</v>
      </c>
      <c r="C135" s="16">
        <v>90</v>
      </c>
      <c r="D135" s="21">
        <v>13.4</v>
      </c>
      <c r="E135" s="21">
        <v>16.3</v>
      </c>
      <c r="F135" s="21">
        <v>21.6</v>
      </c>
      <c r="G135" s="21">
        <v>276.17</v>
      </c>
      <c r="H135" s="26" t="s">
        <v>154</v>
      </c>
    </row>
    <row r="136" spans="1:8" x14ac:dyDescent="0.2">
      <c r="A136" s="92"/>
      <c r="B136" s="15" t="s">
        <v>71</v>
      </c>
      <c r="C136" s="16">
        <v>150</v>
      </c>
      <c r="D136" s="21">
        <v>3.87</v>
      </c>
      <c r="E136" s="21">
        <v>4.7</v>
      </c>
      <c r="F136" s="21">
        <v>40.08</v>
      </c>
      <c r="G136" s="21">
        <v>218.03</v>
      </c>
      <c r="H136" s="26">
        <v>414</v>
      </c>
    </row>
    <row r="137" spans="1:8" x14ac:dyDescent="0.2">
      <c r="A137" s="92"/>
      <c r="B137" s="15" t="s">
        <v>21</v>
      </c>
      <c r="C137" s="16">
        <v>200</v>
      </c>
      <c r="D137" s="21">
        <v>0.22</v>
      </c>
      <c r="E137" s="21">
        <v>0.1</v>
      </c>
      <c r="F137" s="21">
        <v>10.119999999999999</v>
      </c>
      <c r="G137" s="21">
        <v>41.8</v>
      </c>
      <c r="H137" s="26">
        <v>519</v>
      </c>
    </row>
    <row r="138" spans="1:8" x14ac:dyDescent="0.2">
      <c r="A138" s="92"/>
      <c r="B138" s="15" t="s">
        <v>53</v>
      </c>
      <c r="C138" s="16">
        <v>30</v>
      </c>
      <c r="D138" s="21">
        <v>1.98</v>
      </c>
      <c r="E138" s="21">
        <v>0.27</v>
      </c>
      <c r="F138" s="21">
        <v>11.4</v>
      </c>
      <c r="G138" s="21">
        <v>59.7</v>
      </c>
      <c r="H138" s="26" t="s">
        <v>43</v>
      </c>
    </row>
    <row r="139" spans="1:8" x14ac:dyDescent="0.2">
      <c r="A139" s="93"/>
      <c r="B139" s="15" t="s">
        <v>12</v>
      </c>
      <c r="C139" s="16">
        <v>30</v>
      </c>
      <c r="D139" s="21">
        <v>1.98</v>
      </c>
      <c r="E139" s="21">
        <v>0.36</v>
      </c>
      <c r="F139" s="21">
        <v>10.02</v>
      </c>
      <c r="G139" s="21">
        <v>52.2</v>
      </c>
      <c r="H139" s="26" t="s">
        <v>43</v>
      </c>
    </row>
    <row r="140" spans="1:8" s="5" customFormat="1" x14ac:dyDescent="0.2">
      <c r="A140" s="74" t="s">
        <v>13</v>
      </c>
      <c r="B140" s="74"/>
      <c r="C140" s="53">
        <f>SUM(C133:C139)</f>
        <v>760</v>
      </c>
      <c r="D140" s="53">
        <f>SUM(D133:D139)</f>
        <v>26.290000000000003</v>
      </c>
      <c r="E140" s="53">
        <f>SUM(E133:E139)</f>
        <v>27.11</v>
      </c>
      <c r="F140" s="53">
        <f>SUM(F133:F139)</f>
        <v>115.12</v>
      </c>
      <c r="G140" s="53">
        <f>SUM(G133:G139)</f>
        <v>812.5</v>
      </c>
      <c r="H140" s="27"/>
    </row>
    <row r="141" spans="1:8" s="5" customFormat="1" x14ac:dyDescent="0.2">
      <c r="A141" s="71" t="s">
        <v>122</v>
      </c>
      <c r="B141" s="72"/>
      <c r="C141" s="73"/>
      <c r="D141" s="54">
        <f>D140/77</f>
        <v>0.34142857142857147</v>
      </c>
      <c r="E141" s="54">
        <f>E140/79</f>
        <v>0.3431645569620253</v>
      </c>
      <c r="F141" s="54">
        <f>F140/335</f>
        <v>0.34364179104477616</v>
      </c>
      <c r="G141" s="54">
        <f>G140/2350</f>
        <v>0.34574468085106386</v>
      </c>
      <c r="H141" s="27"/>
    </row>
    <row r="142" spans="1:8" x14ac:dyDescent="0.2">
      <c r="A142" s="74" t="s">
        <v>14</v>
      </c>
      <c r="B142" s="15" t="s">
        <v>155</v>
      </c>
      <c r="C142" s="16">
        <v>200</v>
      </c>
      <c r="D142" s="21">
        <v>0.2</v>
      </c>
      <c r="E142" s="21">
        <v>0.2</v>
      </c>
      <c r="F142" s="21">
        <v>22.8</v>
      </c>
      <c r="G142" s="21">
        <v>100</v>
      </c>
      <c r="H142" s="26" t="s">
        <v>156</v>
      </c>
    </row>
    <row r="143" spans="1:8" x14ac:dyDescent="0.2">
      <c r="A143" s="74"/>
      <c r="B143" s="15" t="s">
        <v>157</v>
      </c>
      <c r="C143" s="16">
        <v>100</v>
      </c>
      <c r="D143" s="21">
        <v>9.92</v>
      </c>
      <c r="E143" s="21">
        <v>10.87</v>
      </c>
      <c r="F143" s="21">
        <v>25.61</v>
      </c>
      <c r="G143" s="21">
        <v>246.49</v>
      </c>
      <c r="H143" s="26" t="s">
        <v>158</v>
      </c>
    </row>
    <row r="144" spans="1:8" s="5" customFormat="1" x14ac:dyDescent="0.2">
      <c r="A144" s="74" t="s">
        <v>16</v>
      </c>
      <c r="B144" s="74"/>
      <c r="C144" s="53">
        <f>SUM(C142:C143)</f>
        <v>300</v>
      </c>
      <c r="D144" s="22">
        <f>SUM(D142:D143)</f>
        <v>10.119999999999999</v>
      </c>
      <c r="E144" s="22">
        <f t="shared" ref="E144:G144" si="7">SUM(E142:E143)</f>
        <v>11.069999999999999</v>
      </c>
      <c r="F144" s="22">
        <f t="shared" si="7"/>
        <v>48.41</v>
      </c>
      <c r="G144" s="22">
        <f t="shared" si="7"/>
        <v>346.49</v>
      </c>
      <c r="H144" s="27"/>
    </row>
    <row r="145" spans="1:8" s="5" customFormat="1" x14ac:dyDescent="0.2">
      <c r="A145" s="56" t="s">
        <v>122</v>
      </c>
      <c r="B145" s="57"/>
      <c r="C145" s="53"/>
      <c r="D145" s="54">
        <f>D144/77</f>
        <v>0.13142857142857142</v>
      </c>
      <c r="E145" s="54">
        <f>E144/79</f>
        <v>0.14012658227848099</v>
      </c>
      <c r="F145" s="54">
        <f>F144/335</f>
        <v>0.14450746268656717</v>
      </c>
      <c r="G145" s="54">
        <f>G144/2350</f>
        <v>0.14744255319148936</v>
      </c>
      <c r="H145" s="55"/>
    </row>
    <row r="146" spans="1:8" s="5" customFormat="1" ht="13.5" thickBot="1" x14ac:dyDescent="0.25">
      <c r="A146" s="75" t="s">
        <v>17</v>
      </c>
      <c r="B146" s="75"/>
      <c r="C146" s="10">
        <f>C131+C140+C144</f>
        <v>1560</v>
      </c>
      <c r="D146" s="25">
        <f>D144+D140+D131</f>
        <v>52.870000000000005</v>
      </c>
      <c r="E146" s="25">
        <f>E144+E140+E131</f>
        <v>55.42</v>
      </c>
      <c r="F146" s="25">
        <f>F144+F140+F131</f>
        <v>245.06</v>
      </c>
      <c r="G146" s="25">
        <f>G144+G140+G131</f>
        <v>1709.4499999999998</v>
      </c>
      <c r="H146" s="30"/>
    </row>
    <row r="147" spans="1:8" s="5" customFormat="1" x14ac:dyDescent="0.2">
      <c r="A147" s="88" t="s">
        <v>27</v>
      </c>
      <c r="B147" s="89"/>
      <c r="C147" s="89"/>
      <c r="D147" s="89"/>
      <c r="E147" s="89"/>
      <c r="F147" s="89"/>
      <c r="G147" s="89"/>
      <c r="H147" s="90"/>
    </row>
    <row r="148" spans="1:8" x14ac:dyDescent="0.2">
      <c r="A148" s="74" t="s">
        <v>5</v>
      </c>
      <c r="B148" s="15" t="s">
        <v>73</v>
      </c>
      <c r="C148" s="16">
        <v>160</v>
      </c>
      <c r="D148" s="21">
        <v>13.34</v>
      </c>
      <c r="E148" s="21">
        <v>14.92</v>
      </c>
      <c r="F148" s="21">
        <v>30.51</v>
      </c>
      <c r="G148" s="21">
        <v>294.88</v>
      </c>
      <c r="H148" s="26" t="s">
        <v>159</v>
      </c>
    </row>
    <row r="149" spans="1:8" x14ac:dyDescent="0.2">
      <c r="A149" s="74"/>
      <c r="B149" s="15" t="s">
        <v>20</v>
      </c>
      <c r="C149" s="16">
        <v>40</v>
      </c>
      <c r="D149" s="21">
        <v>3</v>
      </c>
      <c r="E149" s="21">
        <v>1</v>
      </c>
      <c r="F149" s="21">
        <v>20.8</v>
      </c>
      <c r="G149" s="21">
        <v>108</v>
      </c>
      <c r="H149" s="26" t="s">
        <v>43</v>
      </c>
    </row>
    <row r="150" spans="1:8" x14ac:dyDescent="0.2">
      <c r="A150" s="74"/>
      <c r="B150" s="24" t="s">
        <v>6</v>
      </c>
      <c r="C150" s="16">
        <v>100</v>
      </c>
      <c r="D150" s="21">
        <v>0.4</v>
      </c>
      <c r="E150" s="21">
        <v>0.4</v>
      </c>
      <c r="F150" s="21">
        <v>9.8000000000000007</v>
      </c>
      <c r="G150" s="21">
        <v>47</v>
      </c>
      <c r="H150" s="26" t="s">
        <v>43</v>
      </c>
    </row>
    <row r="151" spans="1:8" x14ac:dyDescent="0.2">
      <c r="A151" s="74"/>
      <c r="B151" s="15" t="s">
        <v>131</v>
      </c>
      <c r="C151" s="16">
        <v>200</v>
      </c>
      <c r="D151" s="21">
        <v>0</v>
      </c>
      <c r="E151" s="21">
        <v>0</v>
      </c>
      <c r="F151" s="21">
        <v>6.98</v>
      </c>
      <c r="G151" s="21">
        <v>26.54</v>
      </c>
      <c r="H151" s="26" t="s">
        <v>132</v>
      </c>
    </row>
    <row r="152" spans="1:8" s="5" customFormat="1" x14ac:dyDescent="0.2">
      <c r="A152" s="74" t="s">
        <v>8</v>
      </c>
      <c r="B152" s="74"/>
      <c r="C152" s="53">
        <f>SUM(C148:C151)</f>
        <v>500</v>
      </c>
      <c r="D152" s="22">
        <f>SUM(D148:D151)</f>
        <v>16.739999999999998</v>
      </c>
      <c r="E152" s="22">
        <f>SUM(E148:E151)</f>
        <v>16.32</v>
      </c>
      <c r="F152" s="22">
        <f>SUM(F148:F151)</f>
        <v>68.09</v>
      </c>
      <c r="G152" s="22">
        <f>SUM(G148:G151)</f>
        <v>476.42</v>
      </c>
      <c r="H152" s="27"/>
    </row>
    <row r="153" spans="1:8" s="5" customFormat="1" x14ac:dyDescent="0.2">
      <c r="A153" s="71" t="s">
        <v>122</v>
      </c>
      <c r="B153" s="72"/>
      <c r="C153" s="73"/>
      <c r="D153" s="54">
        <f>D152/77</f>
        <v>0.21740259740259738</v>
      </c>
      <c r="E153" s="54">
        <f>E152/79</f>
        <v>0.20658227848101265</v>
      </c>
      <c r="F153" s="54">
        <f>F152/335</f>
        <v>0.20325373134328359</v>
      </c>
      <c r="G153" s="54">
        <f>G152/2350</f>
        <v>0.20273191489361703</v>
      </c>
      <c r="H153" s="27"/>
    </row>
    <row r="154" spans="1:8" x14ac:dyDescent="0.2">
      <c r="A154" s="80" t="s">
        <v>48</v>
      </c>
      <c r="B154" s="43" t="s">
        <v>57</v>
      </c>
      <c r="C154" s="35">
        <v>60</v>
      </c>
      <c r="D154" s="35">
        <v>0.72</v>
      </c>
      <c r="E154" s="35">
        <v>4.2</v>
      </c>
      <c r="F154" s="35">
        <v>4.4400000000000004</v>
      </c>
      <c r="G154" s="35">
        <v>58.2</v>
      </c>
      <c r="H154" s="35" t="s">
        <v>43</v>
      </c>
    </row>
    <row r="155" spans="1:8" x14ac:dyDescent="0.2">
      <c r="A155" s="81"/>
      <c r="B155" s="15" t="s">
        <v>72</v>
      </c>
      <c r="C155" s="16">
        <v>200</v>
      </c>
      <c r="D155" s="21">
        <v>2.56</v>
      </c>
      <c r="E155" s="21">
        <v>4.3600000000000003</v>
      </c>
      <c r="F155" s="21">
        <v>13.68</v>
      </c>
      <c r="G155" s="21">
        <v>176.58</v>
      </c>
      <c r="H155" s="26" t="s">
        <v>160</v>
      </c>
    </row>
    <row r="156" spans="1:8" x14ac:dyDescent="0.2">
      <c r="A156" s="81"/>
      <c r="B156" s="15" t="s">
        <v>74</v>
      </c>
      <c r="C156" s="16">
        <v>240</v>
      </c>
      <c r="D156" s="21">
        <v>17.559999999999999</v>
      </c>
      <c r="E156" s="21">
        <v>17.09</v>
      </c>
      <c r="F156" s="21">
        <v>53.63</v>
      </c>
      <c r="G156" s="21">
        <v>398.12</v>
      </c>
      <c r="H156" s="26" t="s">
        <v>91</v>
      </c>
    </row>
    <row r="157" spans="1:8" x14ac:dyDescent="0.2">
      <c r="A157" s="81"/>
      <c r="B157" s="15" t="s">
        <v>124</v>
      </c>
      <c r="C157" s="35">
        <v>200</v>
      </c>
      <c r="D157" s="23">
        <v>0.14000000000000001</v>
      </c>
      <c r="E157" s="21">
        <v>0.06</v>
      </c>
      <c r="F157" s="21">
        <v>8</v>
      </c>
      <c r="G157" s="21">
        <v>32.700000000000003</v>
      </c>
      <c r="H157" s="26" t="s">
        <v>125</v>
      </c>
    </row>
    <row r="158" spans="1:8" x14ac:dyDescent="0.2">
      <c r="A158" s="81"/>
      <c r="B158" s="15" t="s">
        <v>53</v>
      </c>
      <c r="C158" s="16">
        <v>30</v>
      </c>
      <c r="D158" s="21">
        <v>1.98</v>
      </c>
      <c r="E158" s="21">
        <v>0.27</v>
      </c>
      <c r="F158" s="21">
        <v>11.4</v>
      </c>
      <c r="G158" s="21">
        <v>59.7</v>
      </c>
      <c r="H158" s="26" t="s">
        <v>43</v>
      </c>
    </row>
    <row r="159" spans="1:8" x14ac:dyDescent="0.2">
      <c r="A159" s="82"/>
      <c r="B159" s="15" t="s">
        <v>12</v>
      </c>
      <c r="C159" s="16">
        <v>30</v>
      </c>
      <c r="D159" s="21">
        <v>1.98</v>
      </c>
      <c r="E159" s="21">
        <v>0.36</v>
      </c>
      <c r="F159" s="21">
        <v>10.02</v>
      </c>
      <c r="G159" s="21">
        <v>52.2</v>
      </c>
      <c r="H159" s="26" t="s">
        <v>43</v>
      </c>
    </row>
    <row r="160" spans="1:8" s="5" customFormat="1" x14ac:dyDescent="0.2">
      <c r="A160" s="74" t="s">
        <v>13</v>
      </c>
      <c r="B160" s="74"/>
      <c r="C160" s="53">
        <f>SUM(C154:C159)</f>
        <v>760</v>
      </c>
      <c r="D160" s="53">
        <f>SUM(D154:D159)</f>
        <v>24.94</v>
      </c>
      <c r="E160" s="53">
        <f>SUM(E154:E159)</f>
        <v>26.339999999999996</v>
      </c>
      <c r="F160" s="53">
        <f>SUM(F154:F159)</f>
        <v>101.17</v>
      </c>
      <c r="G160" s="53">
        <f>SUM(G154:G159)</f>
        <v>777.50000000000023</v>
      </c>
      <c r="H160" s="27"/>
    </row>
    <row r="161" spans="1:8" s="5" customFormat="1" x14ac:dyDescent="0.2">
      <c r="A161" s="71" t="s">
        <v>122</v>
      </c>
      <c r="B161" s="72"/>
      <c r="C161" s="73"/>
      <c r="D161" s="54">
        <f>D160/77</f>
        <v>0.3238961038961039</v>
      </c>
      <c r="E161" s="54">
        <f>E160/79</f>
        <v>0.3334177215189873</v>
      </c>
      <c r="F161" s="54">
        <f>F160/335</f>
        <v>0.30199999999999999</v>
      </c>
      <c r="G161" s="54">
        <f>G160/2350</f>
        <v>0.33085106382978735</v>
      </c>
      <c r="H161" s="27"/>
    </row>
    <row r="162" spans="1:8" x14ac:dyDescent="0.2">
      <c r="A162" s="74" t="s">
        <v>14</v>
      </c>
      <c r="B162" s="15" t="s">
        <v>135</v>
      </c>
      <c r="C162" s="16">
        <v>200</v>
      </c>
      <c r="D162" s="21">
        <v>1.66</v>
      </c>
      <c r="E162" s="21">
        <v>1.6</v>
      </c>
      <c r="F162" s="21">
        <v>17.36</v>
      </c>
      <c r="G162" s="21">
        <v>88.76</v>
      </c>
      <c r="H162" s="26">
        <v>495</v>
      </c>
    </row>
    <row r="163" spans="1:8" x14ac:dyDescent="0.2">
      <c r="A163" s="74"/>
      <c r="B163" s="15" t="s">
        <v>126</v>
      </c>
      <c r="C163" s="16">
        <v>100</v>
      </c>
      <c r="D163" s="21">
        <v>9.6999999999999993</v>
      </c>
      <c r="E163" s="21">
        <v>9.6999999999999993</v>
      </c>
      <c r="F163" s="21">
        <v>30.76</v>
      </c>
      <c r="G163" s="21">
        <v>256.39999999999998</v>
      </c>
      <c r="H163" s="26" t="s">
        <v>127</v>
      </c>
    </row>
    <row r="164" spans="1:8" s="5" customFormat="1" x14ac:dyDescent="0.2">
      <c r="A164" s="74" t="s">
        <v>16</v>
      </c>
      <c r="B164" s="74"/>
      <c r="C164" s="53">
        <f>SUM(C162:C163)</f>
        <v>300</v>
      </c>
      <c r="D164" s="22">
        <f>SUM(D162:D163)</f>
        <v>11.36</v>
      </c>
      <c r="E164" s="22">
        <f t="shared" ref="E164:G164" si="8">SUM(E162:E163)</f>
        <v>11.299999999999999</v>
      </c>
      <c r="F164" s="22">
        <f t="shared" si="8"/>
        <v>48.120000000000005</v>
      </c>
      <c r="G164" s="22">
        <f t="shared" si="8"/>
        <v>345.15999999999997</v>
      </c>
      <c r="H164" s="27"/>
    </row>
    <row r="165" spans="1:8" s="5" customFormat="1" x14ac:dyDescent="0.2">
      <c r="A165" s="56" t="s">
        <v>122</v>
      </c>
      <c r="B165" s="57"/>
      <c r="C165" s="53"/>
      <c r="D165" s="54">
        <f>D164/77</f>
        <v>0.14753246753246751</v>
      </c>
      <c r="E165" s="54">
        <f>E164/79</f>
        <v>0.14303797468354429</v>
      </c>
      <c r="F165" s="54">
        <f>F164/335</f>
        <v>0.14364179104477615</v>
      </c>
      <c r="G165" s="54">
        <f>G164/2350</f>
        <v>0.14687659574468084</v>
      </c>
      <c r="H165" s="55"/>
    </row>
    <row r="166" spans="1:8" s="5" customFormat="1" ht="13.5" thickBot="1" x14ac:dyDescent="0.25">
      <c r="A166" s="75" t="s">
        <v>17</v>
      </c>
      <c r="B166" s="75"/>
      <c r="C166" s="10">
        <f>C152+C160+C164</f>
        <v>1560</v>
      </c>
      <c r="D166" s="25">
        <f>D164+D160+D152</f>
        <v>53.039999999999992</v>
      </c>
      <c r="E166" s="25">
        <f>E164+E160+E152</f>
        <v>53.959999999999994</v>
      </c>
      <c r="F166" s="25">
        <f>F164+F160+F152</f>
        <v>217.38000000000002</v>
      </c>
      <c r="G166" s="25">
        <f>G164+G160+G152</f>
        <v>1599.0800000000004</v>
      </c>
      <c r="H166" s="30"/>
    </row>
    <row r="167" spans="1:8" s="5" customFormat="1" x14ac:dyDescent="0.2">
      <c r="A167" s="83" t="s">
        <v>28</v>
      </c>
      <c r="B167" s="84"/>
      <c r="C167" s="84"/>
      <c r="D167" s="84"/>
      <c r="E167" s="84"/>
      <c r="F167" s="84"/>
      <c r="G167" s="84"/>
      <c r="H167" s="85"/>
    </row>
    <row r="168" spans="1:8" x14ac:dyDescent="0.2">
      <c r="A168" s="86" t="s">
        <v>5</v>
      </c>
      <c r="B168" s="15" t="s">
        <v>29</v>
      </c>
      <c r="C168" s="16">
        <v>200</v>
      </c>
      <c r="D168" s="21">
        <v>6.4</v>
      </c>
      <c r="E168" s="21">
        <v>7.18</v>
      </c>
      <c r="F168" s="21">
        <v>27.24</v>
      </c>
      <c r="G168" s="21">
        <v>264.44</v>
      </c>
      <c r="H168" s="26">
        <v>266</v>
      </c>
    </row>
    <row r="169" spans="1:8" x14ac:dyDescent="0.2">
      <c r="A169" s="87"/>
      <c r="B169" s="15" t="s">
        <v>76</v>
      </c>
      <c r="C169" s="16">
        <v>100</v>
      </c>
      <c r="D169" s="21">
        <v>10.34</v>
      </c>
      <c r="E169" s="21">
        <v>10.4</v>
      </c>
      <c r="F169" s="21">
        <v>45.56</v>
      </c>
      <c r="G169" s="21">
        <v>241.36</v>
      </c>
      <c r="H169" s="26" t="s">
        <v>92</v>
      </c>
    </row>
    <row r="170" spans="1:8" x14ac:dyDescent="0.2">
      <c r="A170" s="87"/>
      <c r="B170" s="15" t="s">
        <v>56</v>
      </c>
      <c r="C170" s="16">
        <v>200</v>
      </c>
      <c r="D170" s="21">
        <v>0.22</v>
      </c>
      <c r="E170" s="21">
        <v>0</v>
      </c>
      <c r="F170" s="21">
        <v>7.08</v>
      </c>
      <c r="G170" s="21">
        <v>29.12</v>
      </c>
      <c r="H170" s="26">
        <v>144</v>
      </c>
    </row>
    <row r="171" spans="1:8" s="5" customFormat="1" x14ac:dyDescent="0.2">
      <c r="A171" s="74" t="s">
        <v>8</v>
      </c>
      <c r="B171" s="74"/>
      <c r="C171" s="53">
        <f>SUM(C168:C170)</f>
        <v>500</v>
      </c>
      <c r="D171" s="53">
        <f>SUM(D168:D170)</f>
        <v>16.96</v>
      </c>
      <c r="E171" s="53">
        <f>SUM(E168:E170)</f>
        <v>17.579999999999998</v>
      </c>
      <c r="F171" s="53">
        <f>SUM(F168:F170)</f>
        <v>79.88</v>
      </c>
      <c r="G171" s="53">
        <f>SUM(G168:G170)</f>
        <v>534.91999999999996</v>
      </c>
      <c r="H171" s="27"/>
    </row>
    <row r="172" spans="1:8" s="5" customFormat="1" x14ac:dyDescent="0.2">
      <c r="A172" s="71" t="s">
        <v>122</v>
      </c>
      <c r="B172" s="72"/>
      <c r="C172" s="73"/>
      <c r="D172" s="54">
        <f>D171/77</f>
        <v>0.22025974025974027</v>
      </c>
      <c r="E172" s="54">
        <f>E171/79</f>
        <v>0.22253164556962024</v>
      </c>
      <c r="F172" s="54">
        <f>F171/335</f>
        <v>0.23844776119402983</v>
      </c>
      <c r="G172" s="54">
        <f>G171/2350</f>
        <v>0.2276255319148936</v>
      </c>
      <c r="H172" s="27"/>
    </row>
    <row r="173" spans="1:8" x14ac:dyDescent="0.2">
      <c r="A173" s="80" t="s">
        <v>48</v>
      </c>
      <c r="B173" s="43" t="s">
        <v>62</v>
      </c>
      <c r="C173" s="35">
        <v>60</v>
      </c>
      <c r="D173" s="35">
        <v>0.79</v>
      </c>
      <c r="E173" s="35">
        <v>0.06</v>
      </c>
      <c r="F173" s="35">
        <v>4.18</v>
      </c>
      <c r="G173" s="35">
        <v>21.21</v>
      </c>
      <c r="H173" s="26">
        <v>16</v>
      </c>
    </row>
    <row r="174" spans="1:8" x14ac:dyDescent="0.2">
      <c r="A174" s="81"/>
      <c r="B174" s="37" t="s">
        <v>161</v>
      </c>
      <c r="C174" s="38">
        <v>200</v>
      </c>
      <c r="D174" s="21">
        <v>2.52</v>
      </c>
      <c r="E174" s="21">
        <v>5.38</v>
      </c>
      <c r="F174" s="21">
        <v>6.92</v>
      </c>
      <c r="G174" s="21">
        <v>115.88</v>
      </c>
      <c r="H174" s="26" t="s">
        <v>162</v>
      </c>
    </row>
    <row r="175" spans="1:8" x14ac:dyDescent="0.2">
      <c r="A175" s="81"/>
      <c r="B175" s="37" t="s">
        <v>77</v>
      </c>
      <c r="C175" s="38">
        <v>90</v>
      </c>
      <c r="D175" s="21">
        <v>8.77</v>
      </c>
      <c r="E175" s="21">
        <v>13.16</v>
      </c>
      <c r="F175" s="21">
        <v>25.85</v>
      </c>
      <c r="G175" s="21">
        <v>183.88</v>
      </c>
      <c r="H175" s="26">
        <v>372</v>
      </c>
    </row>
    <row r="176" spans="1:8" x14ac:dyDescent="0.2">
      <c r="A176" s="81"/>
      <c r="B176" s="15" t="s">
        <v>52</v>
      </c>
      <c r="C176" s="16">
        <v>20</v>
      </c>
      <c r="D176" s="21">
        <v>0.1</v>
      </c>
      <c r="E176" s="21">
        <v>1.01</v>
      </c>
      <c r="F176" s="21">
        <v>1.05</v>
      </c>
      <c r="G176" s="21">
        <v>13.69</v>
      </c>
      <c r="H176" s="26">
        <v>453</v>
      </c>
    </row>
    <row r="177" spans="1:8" x14ac:dyDescent="0.2">
      <c r="A177" s="81"/>
      <c r="B177" s="15" t="s">
        <v>163</v>
      </c>
      <c r="C177" s="16">
        <v>150</v>
      </c>
      <c r="D177" s="21">
        <v>8.64</v>
      </c>
      <c r="E177" s="21">
        <v>3.91</v>
      </c>
      <c r="F177" s="21">
        <v>38.85</v>
      </c>
      <c r="G177" s="21">
        <v>225.67</v>
      </c>
      <c r="H177" s="26">
        <v>237</v>
      </c>
    </row>
    <row r="178" spans="1:8" x14ac:dyDescent="0.2">
      <c r="A178" s="81"/>
      <c r="B178" s="15" t="s">
        <v>11</v>
      </c>
      <c r="C178" s="16">
        <v>200</v>
      </c>
      <c r="D178" s="21">
        <v>0.04</v>
      </c>
      <c r="E178" s="21">
        <v>0</v>
      </c>
      <c r="F178" s="21">
        <v>9.3000000000000007</v>
      </c>
      <c r="G178" s="21">
        <v>35.42</v>
      </c>
      <c r="H178" s="26">
        <v>508</v>
      </c>
    </row>
    <row r="179" spans="1:8" x14ac:dyDescent="0.2">
      <c r="A179" s="81"/>
      <c r="B179" s="15" t="s">
        <v>53</v>
      </c>
      <c r="C179" s="16">
        <v>30</v>
      </c>
      <c r="D179" s="21">
        <v>1.98</v>
      </c>
      <c r="E179" s="21">
        <v>0.27</v>
      </c>
      <c r="F179" s="21">
        <v>11.4</v>
      </c>
      <c r="G179" s="21">
        <v>59.7</v>
      </c>
      <c r="H179" s="26" t="s">
        <v>43</v>
      </c>
    </row>
    <row r="180" spans="1:8" x14ac:dyDescent="0.2">
      <c r="A180" s="82"/>
      <c r="B180" s="15" t="s">
        <v>12</v>
      </c>
      <c r="C180" s="16">
        <v>30</v>
      </c>
      <c r="D180" s="21">
        <v>1.98</v>
      </c>
      <c r="E180" s="21">
        <v>0.36</v>
      </c>
      <c r="F180" s="21">
        <v>10.02</v>
      </c>
      <c r="G180" s="21">
        <v>52.2</v>
      </c>
      <c r="H180" s="26" t="s">
        <v>43</v>
      </c>
    </row>
    <row r="181" spans="1:8" s="5" customFormat="1" x14ac:dyDescent="0.2">
      <c r="A181" s="74" t="s">
        <v>13</v>
      </c>
      <c r="B181" s="74"/>
      <c r="C181" s="53">
        <f>SUM(C173:C180)</f>
        <v>780</v>
      </c>
      <c r="D181" s="53">
        <f>SUM(D173:D180)</f>
        <v>24.82</v>
      </c>
      <c r="E181" s="53">
        <f>SUM(E173:E180)</f>
        <v>24.150000000000002</v>
      </c>
      <c r="F181" s="53">
        <f>SUM(F173:F180)</f>
        <v>107.57</v>
      </c>
      <c r="G181" s="53">
        <f>SUM(G173:G180)</f>
        <v>707.65000000000009</v>
      </c>
      <c r="H181" s="27"/>
    </row>
    <row r="182" spans="1:8" s="5" customFormat="1" x14ac:dyDescent="0.2">
      <c r="A182" s="71" t="s">
        <v>122</v>
      </c>
      <c r="B182" s="72"/>
      <c r="C182" s="73"/>
      <c r="D182" s="54">
        <f>D181/77</f>
        <v>0.32233766233766237</v>
      </c>
      <c r="E182" s="54">
        <f>E181/79</f>
        <v>0.30569620253164559</v>
      </c>
      <c r="F182" s="54">
        <f>F181/335</f>
        <v>0.32110447761194028</v>
      </c>
      <c r="G182" s="54">
        <f>G181/2350</f>
        <v>0.30112765957446813</v>
      </c>
      <c r="H182" s="27"/>
    </row>
    <row r="183" spans="1:8" x14ac:dyDescent="0.2">
      <c r="A183" s="74" t="s">
        <v>14</v>
      </c>
      <c r="B183" s="15" t="s">
        <v>139</v>
      </c>
      <c r="C183" s="16">
        <v>200</v>
      </c>
      <c r="D183" s="21">
        <v>0.12</v>
      </c>
      <c r="E183" s="21">
        <v>0.06</v>
      </c>
      <c r="F183" s="21">
        <v>8.0399999999999991</v>
      </c>
      <c r="G183" s="21">
        <v>32.28</v>
      </c>
      <c r="H183" s="26" t="s">
        <v>140</v>
      </c>
    </row>
    <row r="184" spans="1:8" x14ac:dyDescent="0.2">
      <c r="A184" s="74"/>
      <c r="B184" s="15" t="s">
        <v>141</v>
      </c>
      <c r="C184" s="16">
        <v>100</v>
      </c>
      <c r="D184" s="21">
        <v>9.85</v>
      </c>
      <c r="E184" s="21">
        <v>10.59</v>
      </c>
      <c r="F184" s="21">
        <v>32.82</v>
      </c>
      <c r="G184" s="21">
        <v>267.83</v>
      </c>
      <c r="H184" s="26" t="s">
        <v>142</v>
      </c>
    </row>
    <row r="185" spans="1:8" s="5" customFormat="1" x14ac:dyDescent="0.2">
      <c r="A185" s="74" t="s">
        <v>16</v>
      </c>
      <c r="B185" s="74"/>
      <c r="C185" s="53">
        <f>SUM(C183:C184)</f>
        <v>300</v>
      </c>
      <c r="D185" s="22">
        <f>SUM(D183:D184)</f>
        <v>9.9699999999999989</v>
      </c>
      <c r="E185" s="22">
        <f t="shared" ref="E185:G185" si="9">SUM(E183:E184)</f>
        <v>10.65</v>
      </c>
      <c r="F185" s="22">
        <f t="shared" si="9"/>
        <v>40.86</v>
      </c>
      <c r="G185" s="22">
        <f t="shared" si="9"/>
        <v>300.11</v>
      </c>
      <c r="H185" s="27"/>
    </row>
    <row r="186" spans="1:8" s="5" customFormat="1" x14ac:dyDescent="0.2">
      <c r="A186" s="56" t="s">
        <v>122</v>
      </c>
      <c r="B186" s="57"/>
      <c r="C186" s="53"/>
      <c r="D186" s="54">
        <f>D185/77</f>
        <v>0.12948051948051947</v>
      </c>
      <c r="E186" s="54">
        <f>E185/79</f>
        <v>0.13481012658227848</v>
      </c>
      <c r="F186" s="54">
        <f>F185/335</f>
        <v>0.12197014925373134</v>
      </c>
      <c r="G186" s="54">
        <f>G185/2350</f>
        <v>0.12770638297872342</v>
      </c>
      <c r="H186" s="55"/>
    </row>
    <row r="187" spans="1:8" s="5" customFormat="1" ht="13.5" thickBot="1" x14ac:dyDescent="0.25">
      <c r="A187" s="75" t="s">
        <v>17</v>
      </c>
      <c r="B187" s="75"/>
      <c r="C187" s="10">
        <f>C185+C181+C171</f>
        <v>1580</v>
      </c>
      <c r="D187" s="25">
        <f>D185+D181+D171</f>
        <v>51.75</v>
      </c>
      <c r="E187" s="25">
        <f>E185+E181+E171</f>
        <v>52.38</v>
      </c>
      <c r="F187" s="25">
        <f>F185+F181+F171</f>
        <v>228.31</v>
      </c>
      <c r="G187" s="25">
        <f>G185+G181+G171</f>
        <v>1542.68</v>
      </c>
      <c r="H187" s="30"/>
    </row>
    <row r="188" spans="1:8" s="5" customFormat="1" x14ac:dyDescent="0.2">
      <c r="A188" s="77" t="s">
        <v>30</v>
      </c>
      <c r="B188" s="78"/>
      <c r="C188" s="78"/>
      <c r="D188" s="78"/>
      <c r="E188" s="78"/>
      <c r="F188" s="78"/>
      <c r="G188" s="78"/>
      <c r="H188" s="79"/>
    </row>
    <row r="189" spans="1:8" x14ac:dyDescent="0.2">
      <c r="A189" s="74" t="s">
        <v>5</v>
      </c>
      <c r="B189" s="43" t="s">
        <v>164</v>
      </c>
      <c r="C189" s="35">
        <v>200</v>
      </c>
      <c r="D189" s="35">
        <v>15.89</v>
      </c>
      <c r="E189" s="35">
        <v>16.5</v>
      </c>
      <c r="F189" s="35">
        <v>50.98</v>
      </c>
      <c r="G189" s="35">
        <v>396.56</v>
      </c>
      <c r="H189" s="26">
        <v>268</v>
      </c>
    </row>
    <row r="190" spans="1:8" x14ac:dyDescent="0.2">
      <c r="A190" s="74"/>
      <c r="B190" s="24" t="s">
        <v>6</v>
      </c>
      <c r="C190" s="16">
        <v>100</v>
      </c>
      <c r="D190" s="21">
        <v>0.4</v>
      </c>
      <c r="E190" s="21">
        <v>0.4</v>
      </c>
      <c r="F190" s="21">
        <v>9.8000000000000007</v>
      </c>
      <c r="G190" s="21">
        <v>47</v>
      </c>
      <c r="H190" s="26" t="s">
        <v>43</v>
      </c>
    </row>
    <row r="191" spans="1:8" x14ac:dyDescent="0.2">
      <c r="A191" s="74"/>
      <c r="B191" s="15" t="s">
        <v>7</v>
      </c>
      <c r="C191" s="16">
        <v>200</v>
      </c>
      <c r="D191" s="21">
        <v>0.2</v>
      </c>
      <c r="E191" s="21">
        <v>0.06</v>
      </c>
      <c r="F191" s="21">
        <v>7.06</v>
      </c>
      <c r="G191" s="21">
        <v>28.04</v>
      </c>
      <c r="H191" s="26">
        <v>143</v>
      </c>
    </row>
    <row r="192" spans="1:8" s="5" customFormat="1" x14ac:dyDescent="0.2">
      <c r="A192" s="74" t="s">
        <v>8</v>
      </c>
      <c r="B192" s="74"/>
      <c r="C192" s="53">
        <f>SUM(C189:C191)</f>
        <v>500</v>
      </c>
      <c r="D192" s="22">
        <f>SUM(D189:D191)</f>
        <v>16.489999999999998</v>
      </c>
      <c r="E192" s="22">
        <f>SUM(E189:E191)</f>
        <v>16.959999999999997</v>
      </c>
      <c r="F192" s="22">
        <f>SUM(F189:F191)</f>
        <v>67.84</v>
      </c>
      <c r="G192" s="22">
        <f>SUM(G189:G191)</f>
        <v>471.6</v>
      </c>
      <c r="H192" s="27"/>
    </row>
    <row r="193" spans="1:8" s="5" customFormat="1" x14ac:dyDescent="0.2">
      <c r="A193" s="71" t="s">
        <v>122</v>
      </c>
      <c r="B193" s="72"/>
      <c r="C193" s="73"/>
      <c r="D193" s="54">
        <f>D192/77</f>
        <v>0.21415584415584413</v>
      </c>
      <c r="E193" s="54">
        <f>E192/79</f>
        <v>0.21468354430379744</v>
      </c>
      <c r="F193" s="54">
        <f>F192/335</f>
        <v>0.20250746268656716</v>
      </c>
      <c r="G193" s="54">
        <f>G192/2350</f>
        <v>0.2006808510638298</v>
      </c>
      <c r="H193" s="27"/>
    </row>
    <row r="194" spans="1:8" x14ac:dyDescent="0.2">
      <c r="A194" s="80" t="s">
        <v>48</v>
      </c>
      <c r="B194" s="43" t="s">
        <v>59</v>
      </c>
      <c r="C194" s="35">
        <v>60</v>
      </c>
      <c r="D194" s="35">
        <v>0.9</v>
      </c>
      <c r="E194" s="35">
        <v>0.06</v>
      </c>
      <c r="F194" s="35">
        <v>5.28</v>
      </c>
      <c r="G194" s="35">
        <v>25.2</v>
      </c>
      <c r="H194" s="26">
        <v>17</v>
      </c>
    </row>
    <row r="195" spans="1:8" x14ac:dyDescent="0.2">
      <c r="A195" s="81"/>
      <c r="B195" s="15" t="s">
        <v>165</v>
      </c>
      <c r="C195" s="16">
        <v>200</v>
      </c>
      <c r="D195" s="21">
        <v>1.9</v>
      </c>
      <c r="E195" s="21">
        <v>4.26</v>
      </c>
      <c r="F195" s="21">
        <v>7</v>
      </c>
      <c r="G195" s="21">
        <v>154.9</v>
      </c>
      <c r="H195" s="26" t="s">
        <v>117</v>
      </c>
    </row>
    <row r="196" spans="1:8" ht="25.5" x14ac:dyDescent="0.2">
      <c r="A196" s="81"/>
      <c r="B196" s="15" t="s">
        <v>205</v>
      </c>
      <c r="C196" s="38">
        <v>90</v>
      </c>
      <c r="D196" s="21" t="s">
        <v>200</v>
      </c>
      <c r="E196" s="21" t="s">
        <v>183</v>
      </c>
      <c r="F196" s="21" t="s">
        <v>184</v>
      </c>
      <c r="G196" s="21" t="s">
        <v>185</v>
      </c>
      <c r="H196" s="26" t="s">
        <v>181</v>
      </c>
    </row>
    <row r="197" spans="1:8" x14ac:dyDescent="0.2">
      <c r="A197" s="81"/>
      <c r="B197" s="15" t="s">
        <v>58</v>
      </c>
      <c r="C197" s="16">
        <v>150</v>
      </c>
      <c r="D197" s="21">
        <v>3.26</v>
      </c>
      <c r="E197" s="21">
        <v>2.85</v>
      </c>
      <c r="F197" s="21">
        <v>22.01</v>
      </c>
      <c r="G197" s="21">
        <v>204.3</v>
      </c>
      <c r="H197" s="26">
        <v>312</v>
      </c>
    </row>
    <row r="198" spans="1:8" x14ac:dyDescent="0.2">
      <c r="A198" s="81"/>
      <c r="B198" s="15" t="s">
        <v>21</v>
      </c>
      <c r="C198" s="16">
        <v>200</v>
      </c>
      <c r="D198" s="21">
        <v>0.22</v>
      </c>
      <c r="E198" s="21">
        <v>0.1</v>
      </c>
      <c r="F198" s="21">
        <v>10.119999999999999</v>
      </c>
      <c r="G198" s="21">
        <v>41.8</v>
      </c>
      <c r="H198" s="26">
        <v>519</v>
      </c>
    </row>
    <row r="199" spans="1:8" x14ac:dyDescent="0.2">
      <c r="A199" s="81"/>
      <c r="B199" s="15" t="s">
        <v>53</v>
      </c>
      <c r="C199" s="16">
        <v>30</v>
      </c>
      <c r="D199" s="21">
        <v>1.98</v>
      </c>
      <c r="E199" s="21">
        <v>0.27</v>
      </c>
      <c r="F199" s="21">
        <v>11.4</v>
      </c>
      <c r="G199" s="21">
        <v>59.7</v>
      </c>
      <c r="H199" s="26" t="s">
        <v>43</v>
      </c>
    </row>
    <row r="200" spans="1:8" x14ac:dyDescent="0.2">
      <c r="A200" s="82"/>
      <c r="B200" s="15" t="s">
        <v>12</v>
      </c>
      <c r="C200" s="16">
        <v>30</v>
      </c>
      <c r="D200" s="21">
        <v>1.98</v>
      </c>
      <c r="E200" s="21">
        <v>0.36</v>
      </c>
      <c r="F200" s="21">
        <v>10.02</v>
      </c>
      <c r="G200" s="21">
        <v>52.2</v>
      </c>
      <c r="H200" s="26" t="s">
        <v>43</v>
      </c>
    </row>
    <row r="201" spans="1:8" s="5" customFormat="1" x14ac:dyDescent="0.2">
      <c r="A201" s="74" t="s">
        <v>13</v>
      </c>
      <c r="B201" s="74"/>
      <c r="C201" s="53">
        <f>SUM(C194:C200)</f>
        <v>760</v>
      </c>
      <c r="D201" s="53" t="s">
        <v>201</v>
      </c>
      <c r="E201" s="53" t="s">
        <v>186</v>
      </c>
      <c r="F201" s="53" t="s">
        <v>187</v>
      </c>
      <c r="G201" s="53" t="s">
        <v>188</v>
      </c>
      <c r="H201" s="27"/>
    </row>
    <row r="202" spans="1:8" s="5" customFormat="1" x14ac:dyDescent="0.2">
      <c r="A202" s="71" t="s">
        <v>122</v>
      </c>
      <c r="B202" s="72"/>
      <c r="C202" s="73"/>
      <c r="D202" s="54" t="s">
        <v>189</v>
      </c>
      <c r="E202" s="54" t="s">
        <v>190</v>
      </c>
      <c r="F202" s="54" t="s">
        <v>191</v>
      </c>
      <c r="G202" s="54" t="s">
        <v>192</v>
      </c>
      <c r="H202" s="27"/>
    </row>
    <row r="203" spans="1:8" x14ac:dyDescent="0.2">
      <c r="A203" s="74" t="s">
        <v>14</v>
      </c>
      <c r="B203" s="15" t="s">
        <v>146</v>
      </c>
      <c r="C203" s="16">
        <v>200</v>
      </c>
      <c r="D203" s="21">
        <v>0.2</v>
      </c>
      <c r="E203" s="21">
        <v>0.2</v>
      </c>
      <c r="F203" s="21">
        <v>11.8</v>
      </c>
      <c r="G203" s="21">
        <v>50.04</v>
      </c>
      <c r="H203" s="26" t="s">
        <v>147</v>
      </c>
    </row>
    <row r="204" spans="1:8" x14ac:dyDescent="0.2">
      <c r="A204" s="74"/>
      <c r="B204" s="15" t="s">
        <v>47</v>
      </c>
      <c r="C204" s="35">
        <v>100</v>
      </c>
      <c r="D204" s="21">
        <v>9.9600000000000009</v>
      </c>
      <c r="E204" s="21">
        <v>10.1</v>
      </c>
      <c r="F204" s="21">
        <v>32.79</v>
      </c>
      <c r="G204" s="21">
        <v>224.13</v>
      </c>
      <c r="H204" s="26">
        <v>414</v>
      </c>
    </row>
    <row r="205" spans="1:8" s="5" customFormat="1" x14ac:dyDescent="0.2">
      <c r="A205" s="74" t="s">
        <v>16</v>
      </c>
      <c r="B205" s="74"/>
      <c r="C205" s="53">
        <f>SUM(C203:C204)</f>
        <v>300</v>
      </c>
      <c r="D205" s="22">
        <f>SUM(D203:D204)</f>
        <v>10.16</v>
      </c>
      <c r="E205" s="22">
        <f t="shared" ref="E205:G205" si="10">SUM(E203:E204)</f>
        <v>10.299999999999999</v>
      </c>
      <c r="F205" s="22">
        <f t="shared" si="10"/>
        <v>44.59</v>
      </c>
      <c r="G205" s="22">
        <f t="shared" si="10"/>
        <v>274.17</v>
      </c>
      <c r="H205" s="27"/>
    </row>
    <row r="206" spans="1:8" s="5" customFormat="1" x14ac:dyDescent="0.2">
      <c r="A206" s="56" t="s">
        <v>122</v>
      </c>
      <c r="B206" s="57"/>
      <c r="C206" s="53"/>
      <c r="D206" s="54">
        <f>D205/77</f>
        <v>0.13194805194805195</v>
      </c>
      <c r="E206" s="54">
        <f>E205/79</f>
        <v>0.13037974683544301</v>
      </c>
      <c r="F206" s="54">
        <f>F205/335</f>
        <v>0.1331044776119403</v>
      </c>
      <c r="G206" s="54">
        <f>G205/2350</f>
        <v>0.11666808510638299</v>
      </c>
      <c r="H206" s="55"/>
    </row>
    <row r="207" spans="1:8" s="5" customFormat="1" ht="13.5" thickBot="1" x14ac:dyDescent="0.25">
      <c r="A207" s="75" t="s">
        <v>17</v>
      </c>
      <c r="B207" s="75"/>
      <c r="C207" s="10">
        <f>C192+C201+C205</f>
        <v>1560</v>
      </c>
      <c r="D207" s="25" t="s">
        <v>202</v>
      </c>
      <c r="E207" s="25" t="s">
        <v>193</v>
      </c>
      <c r="F207" s="25" t="s">
        <v>194</v>
      </c>
      <c r="G207" s="25" t="s">
        <v>195</v>
      </c>
      <c r="H207" s="30"/>
    </row>
    <row r="208" spans="1:8" s="5" customFormat="1" x14ac:dyDescent="0.2">
      <c r="A208" s="76" t="s">
        <v>32</v>
      </c>
      <c r="B208" s="76"/>
      <c r="C208" s="33">
        <f>C207+C187+C166+C146+C126+C105+C86+C67+C47+C27</f>
        <v>15640</v>
      </c>
      <c r="D208" s="66" t="s">
        <v>248</v>
      </c>
      <c r="E208" s="66" t="s">
        <v>249</v>
      </c>
      <c r="F208" s="66" t="s">
        <v>250</v>
      </c>
      <c r="G208" s="66" t="s">
        <v>251</v>
      </c>
      <c r="H208" s="32"/>
    </row>
    <row r="209" spans="1:8" s="5" customFormat="1" x14ac:dyDescent="0.2">
      <c r="A209" s="74" t="s">
        <v>33</v>
      </c>
      <c r="B209" s="74"/>
      <c r="C209" s="53">
        <f>C208/10</f>
        <v>1564</v>
      </c>
      <c r="D209" s="34" t="s">
        <v>252</v>
      </c>
      <c r="E209" s="34" t="s">
        <v>253</v>
      </c>
      <c r="F209" s="34" t="s">
        <v>254</v>
      </c>
      <c r="G209" s="34" t="s">
        <v>255</v>
      </c>
      <c r="H209" s="27"/>
    </row>
    <row r="210" spans="1:8" s="13" customFormat="1" ht="30" customHeight="1" x14ac:dyDescent="0.2">
      <c r="A210" s="67"/>
      <c r="B210" s="67"/>
      <c r="C210" s="12"/>
      <c r="D210" s="3"/>
      <c r="E210" s="3"/>
      <c r="F210" s="3"/>
      <c r="G210" s="3"/>
      <c r="H210" s="31"/>
    </row>
    <row r="211" spans="1:8" ht="12.75" customHeight="1" x14ac:dyDescent="0.2">
      <c r="A211" s="14"/>
      <c r="B211" s="44"/>
      <c r="C211" s="45"/>
    </row>
    <row r="212" spans="1:8" ht="12.75" customHeight="1" x14ac:dyDescent="0.2">
      <c r="A212" s="14"/>
      <c r="B212" s="68"/>
      <c r="C212" s="69"/>
      <c r="D212" s="69"/>
      <c r="E212" s="69"/>
      <c r="F212" s="69"/>
      <c r="G212" s="70"/>
    </row>
    <row r="213" spans="1:8" ht="56.25" customHeight="1" x14ac:dyDescent="0.2">
      <c r="A213" s="14"/>
      <c r="B213" s="51" t="s">
        <v>166</v>
      </c>
      <c r="C213" s="51" t="s">
        <v>103</v>
      </c>
      <c r="D213" s="51" t="s">
        <v>104</v>
      </c>
      <c r="E213" s="51" t="s">
        <v>105</v>
      </c>
      <c r="F213" s="51" t="s">
        <v>106</v>
      </c>
      <c r="G213" s="51" t="s">
        <v>102</v>
      </c>
    </row>
    <row r="214" spans="1:8" x14ac:dyDescent="0.2">
      <c r="B214" s="60" t="s">
        <v>35</v>
      </c>
      <c r="C214" s="46">
        <v>500</v>
      </c>
      <c r="D214" s="59" t="s">
        <v>93</v>
      </c>
      <c r="E214" s="59" t="s">
        <v>94</v>
      </c>
      <c r="F214" s="59" t="s">
        <v>95</v>
      </c>
      <c r="G214" s="59" t="s">
        <v>78</v>
      </c>
    </row>
    <row r="215" spans="1:8" ht="12.75" customHeight="1" x14ac:dyDescent="0.2">
      <c r="B215" s="60" t="s">
        <v>167</v>
      </c>
      <c r="C215" s="46">
        <v>700</v>
      </c>
      <c r="D215" s="59" t="s">
        <v>96</v>
      </c>
      <c r="E215" s="59" t="s">
        <v>97</v>
      </c>
      <c r="F215" s="59" t="s">
        <v>98</v>
      </c>
      <c r="G215" s="59" t="s">
        <v>79</v>
      </c>
    </row>
    <row r="216" spans="1:8" x14ac:dyDescent="0.2">
      <c r="B216" s="60" t="s">
        <v>36</v>
      </c>
      <c r="C216" s="46">
        <v>300</v>
      </c>
      <c r="D216" s="59" t="s">
        <v>99</v>
      </c>
      <c r="E216" s="59" t="s">
        <v>100</v>
      </c>
      <c r="F216" s="59" t="s">
        <v>101</v>
      </c>
      <c r="G216" s="59" t="s">
        <v>80</v>
      </c>
      <c r="H216"/>
    </row>
    <row r="217" spans="1:8" x14ac:dyDescent="0.2">
      <c r="B217" s="44"/>
      <c r="C217" s="47"/>
    </row>
    <row r="219" spans="1:8" ht="38.25" x14ac:dyDescent="0.2">
      <c r="B219" s="51" t="s">
        <v>168</v>
      </c>
      <c r="C219" s="51" t="s">
        <v>103</v>
      </c>
      <c r="D219" s="51" t="s">
        <v>104</v>
      </c>
      <c r="E219" s="51" t="s">
        <v>105</v>
      </c>
      <c r="F219" s="51" t="s">
        <v>106</v>
      </c>
      <c r="G219" s="51" t="s">
        <v>102</v>
      </c>
    </row>
    <row r="220" spans="1:8" x14ac:dyDescent="0.2">
      <c r="B220" s="60" t="s">
        <v>35</v>
      </c>
      <c r="C220" s="46">
        <f>(C192+C171+C152+C131+C111+C91+C72+C52+C32+C11)/10</f>
        <v>500</v>
      </c>
      <c r="D220" s="61">
        <f t="shared" ref="D220:G220" si="11">(D192+D171+D152+D131+D111+D91+D72+D52+D32+D11)/10</f>
        <v>17.048999999999999</v>
      </c>
      <c r="E220" s="61">
        <f t="shared" si="11"/>
        <v>17.056999999999999</v>
      </c>
      <c r="F220" s="61">
        <f t="shared" si="11"/>
        <v>73.75800000000001</v>
      </c>
      <c r="G220" s="61">
        <f t="shared" si="11"/>
        <v>506.27</v>
      </c>
    </row>
    <row r="221" spans="1:8" x14ac:dyDescent="0.2">
      <c r="B221" s="60" t="s">
        <v>167</v>
      </c>
      <c r="C221" s="46">
        <f>(C201+C181+C160+C140+C120+C99+C80+C61+C41+C21)/10</f>
        <v>764</v>
      </c>
      <c r="D221" s="61" t="s">
        <v>256</v>
      </c>
      <c r="E221" s="61" t="s">
        <v>257</v>
      </c>
      <c r="F221" s="61" t="s">
        <v>258</v>
      </c>
      <c r="G221" s="61" t="s">
        <v>259</v>
      </c>
    </row>
    <row r="222" spans="1:8" x14ac:dyDescent="0.2">
      <c r="B222" s="60" t="s">
        <v>36</v>
      </c>
      <c r="C222" s="46">
        <f>(C205+C185+C164+C144+C124+C103+C84+C65+C45+C25)/10</f>
        <v>300</v>
      </c>
      <c r="D222" s="61">
        <f t="shared" ref="D222:G222" si="12">(D205+D185+D164+D144+D124+D103+D84+D65+D45+D25)/10</f>
        <v>10.119000000000002</v>
      </c>
      <c r="E222" s="61">
        <f t="shared" si="12"/>
        <v>10.416000000000002</v>
      </c>
      <c r="F222" s="61">
        <f t="shared" si="12"/>
        <v>44.667000000000002</v>
      </c>
      <c r="G222" s="61">
        <f t="shared" si="12"/>
        <v>311.98199999999997</v>
      </c>
    </row>
    <row r="224" spans="1:8" ht="38.25" x14ac:dyDescent="0.2">
      <c r="B224" s="64" t="s">
        <v>169</v>
      </c>
      <c r="C224" s="62"/>
      <c r="D224" s="51" t="s">
        <v>104</v>
      </c>
      <c r="E224" s="51" t="s">
        <v>105</v>
      </c>
      <c r="F224" s="51" t="s">
        <v>106</v>
      </c>
      <c r="G224" s="51" t="s">
        <v>102</v>
      </c>
    </row>
    <row r="225" spans="2:7" x14ac:dyDescent="0.2">
      <c r="B225" s="60" t="s">
        <v>35</v>
      </c>
      <c r="C225" s="62"/>
      <c r="D225" s="63">
        <f>D220/77</f>
        <v>0.2214155844155844</v>
      </c>
      <c r="E225" s="63">
        <f>E220/79</f>
        <v>0.21591139240506327</v>
      </c>
      <c r="F225" s="63">
        <f>F220/335</f>
        <v>0.22017313432835825</v>
      </c>
      <c r="G225" s="63">
        <f>G220/2350</f>
        <v>0.21543404255319148</v>
      </c>
    </row>
    <row r="226" spans="2:7" x14ac:dyDescent="0.2">
      <c r="B226" s="60" t="s">
        <v>167</v>
      </c>
      <c r="C226" s="62"/>
      <c r="D226" s="63" t="s">
        <v>260</v>
      </c>
      <c r="E226" s="63">
        <v>0.01</v>
      </c>
      <c r="F226" s="63" t="s">
        <v>246</v>
      </c>
      <c r="G226" s="63" t="s">
        <v>261</v>
      </c>
    </row>
    <row r="227" spans="2:7" x14ac:dyDescent="0.2">
      <c r="B227" s="60" t="s">
        <v>36</v>
      </c>
      <c r="C227" s="62"/>
      <c r="D227" s="63">
        <f>D222/77</f>
        <v>0.13141558441558443</v>
      </c>
      <c r="E227" s="63">
        <f>E222/79</f>
        <v>0.1318481012658228</v>
      </c>
      <c r="F227" s="63">
        <f>F222/335</f>
        <v>0.13333432835820896</v>
      </c>
      <c r="G227" s="63">
        <f>G222/2350</f>
        <v>0.13275829787234042</v>
      </c>
    </row>
  </sheetData>
  <mergeCells count="110">
    <mergeCell ref="A6:H6"/>
    <mergeCell ref="A7:A10"/>
    <mergeCell ref="A11:B11"/>
    <mergeCell ref="A12:C12"/>
    <mergeCell ref="A13:A20"/>
    <mergeCell ref="A21:B21"/>
    <mergeCell ref="A4:A5"/>
    <mergeCell ref="B4:B5"/>
    <mergeCell ref="C4:C5"/>
    <mergeCell ref="D4:F4"/>
    <mergeCell ref="G4:G5"/>
    <mergeCell ref="H4:H5"/>
    <mergeCell ref="A32:B32"/>
    <mergeCell ref="A33:C33"/>
    <mergeCell ref="A34:A40"/>
    <mergeCell ref="A41:B41"/>
    <mergeCell ref="A42:C42"/>
    <mergeCell ref="A43:A44"/>
    <mergeCell ref="A22:C22"/>
    <mergeCell ref="A23:A24"/>
    <mergeCell ref="A25:B25"/>
    <mergeCell ref="A27:B27"/>
    <mergeCell ref="A28:H28"/>
    <mergeCell ref="A29:A31"/>
    <mergeCell ref="A54:A60"/>
    <mergeCell ref="A61:B61"/>
    <mergeCell ref="A62:C62"/>
    <mergeCell ref="A63:A64"/>
    <mergeCell ref="A65:B65"/>
    <mergeCell ref="A67:B67"/>
    <mergeCell ref="A45:B45"/>
    <mergeCell ref="A47:B47"/>
    <mergeCell ref="A48:H48"/>
    <mergeCell ref="A49:A51"/>
    <mergeCell ref="A52:B52"/>
    <mergeCell ref="A53:C53"/>
    <mergeCell ref="A81:C81"/>
    <mergeCell ref="A82:A83"/>
    <mergeCell ref="A84:B84"/>
    <mergeCell ref="A86:B86"/>
    <mergeCell ref="A87:H87"/>
    <mergeCell ref="A88:A90"/>
    <mergeCell ref="A68:H68"/>
    <mergeCell ref="A69:A71"/>
    <mergeCell ref="A72:B72"/>
    <mergeCell ref="A73:C73"/>
    <mergeCell ref="A74:A79"/>
    <mergeCell ref="A80:B80"/>
    <mergeCell ref="A103:B103"/>
    <mergeCell ref="A105:B105"/>
    <mergeCell ref="A106:H106"/>
    <mergeCell ref="A107:A110"/>
    <mergeCell ref="A111:B111"/>
    <mergeCell ref="A112:C112"/>
    <mergeCell ref="A91:B91"/>
    <mergeCell ref="A92:C92"/>
    <mergeCell ref="A93:A98"/>
    <mergeCell ref="A99:B99"/>
    <mergeCell ref="A100:C100"/>
    <mergeCell ref="A101:A102"/>
    <mergeCell ref="A127:H127"/>
    <mergeCell ref="A128:A130"/>
    <mergeCell ref="A131:B131"/>
    <mergeCell ref="A132:C132"/>
    <mergeCell ref="A133:A139"/>
    <mergeCell ref="A140:B140"/>
    <mergeCell ref="A113:A119"/>
    <mergeCell ref="A120:B120"/>
    <mergeCell ref="A121:C121"/>
    <mergeCell ref="A122:A123"/>
    <mergeCell ref="A124:B124"/>
    <mergeCell ref="A126:B126"/>
    <mergeCell ref="A152:B152"/>
    <mergeCell ref="A153:C153"/>
    <mergeCell ref="A154:A159"/>
    <mergeCell ref="A160:B160"/>
    <mergeCell ref="A161:C161"/>
    <mergeCell ref="A162:A163"/>
    <mergeCell ref="A141:C141"/>
    <mergeCell ref="A142:A143"/>
    <mergeCell ref="A144:B144"/>
    <mergeCell ref="A146:B146"/>
    <mergeCell ref="A147:H147"/>
    <mergeCell ref="A148:A151"/>
    <mergeCell ref="A173:A180"/>
    <mergeCell ref="A181:B181"/>
    <mergeCell ref="A182:C182"/>
    <mergeCell ref="A183:A184"/>
    <mergeCell ref="A185:B185"/>
    <mergeCell ref="A187:B187"/>
    <mergeCell ref="A164:B164"/>
    <mergeCell ref="A166:B166"/>
    <mergeCell ref="A167:H167"/>
    <mergeCell ref="A168:A170"/>
    <mergeCell ref="A171:B171"/>
    <mergeCell ref="A172:C172"/>
    <mergeCell ref="A210:B210"/>
    <mergeCell ref="B212:G212"/>
    <mergeCell ref="A202:C202"/>
    <mergeCell ref="A203:A204"/>
    <mergeCell ref="A205:B205"/>
    <mergeCell ref="A207:B207"/>
    <mergeCell ref="A208:B208"/>
    <mergeCell ref="A209:B209"/>
    <mergeCell ref="A188:H188"/>
    <mergeCell ref="A189:A191"/>
    <mergeCell ref="A192:B192"/>
    <mergeCell ref="A193:C193"/>
    <mergeCell ref="A194:A200"/>
    <mergeCell ref="A201:B201"/>
  </mergeCells>
  <pageMargins left="0.7" right="0.7" top="0.75" bottom="0.75" header="0.3" footer="0.3"/>
  <pageSetup paperSize="9" scale="60" orientation="portrait" r:id="rId1"/>
  <rowBreaks count="2" manualBreakCount="2">
    <brk id="67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opLeftCell="A183" zoomScaleNormal="100" workbookViewId="0">
      <selection activeCell="D226" sqref="D226"/>
    </sheetView>
  </sheetViews>
  <sheetFormatPr defaultRowHeight="12.75" x14ac:dyDescent="0.2"/>
  <cols>
    <col min="1" max="1" width="12" style="9" customWidth="1"/>
    <col min="2" max="2" width="56.85546875" style="6" customWidth="1"/>
    <col min="3" max="3" width="10.7109375" style="11" customWidth="1"/>
    <col min="4" max="4" width="12.7109375" style="20" customWidth="1"/>
    <col min="5" max="5" width="12.140625" style="20" customWidth="1"/>
    <col min="6" max="6" width="14" style="20" customWidth="1"/>
    <col min="7" max="7" width="17.140625" style="20" customWidth="1"/>
    <col min="8" max="8" width="10.7109375" style="28" customWidth="1"/>
  </cols>
  <sheetData>
    <row r="1" spans="1:8" x14ac:dyDescent="0.2">
      <c r="B1" s="36" t="s">
        <v>44</v>
      </c>
    </row>
    <row r="2" spans="1:8" s="1" customFormat="1" ht="25.5" x14ac:dyDescent="0.2">
      <c r="A2" s="7" t="s">
        <v>3</v>
      </c>
      <c r="B2" s="1" t="s">
        <v>262</v>
      </c>
      <c r="C2" s="2"/>
      <c r="D2" s="19"/>
      <c r="E2" s="19"/>
      <c r="F2" s="19"/>
      <c r="G2" s="19"/>
      <c r="H2" s="29"/>
    </row>
    <row r="3" spans="1:8" s="1" customFormat="1" ht="16.5" customHeight="1" x14ac:dyDescent="0.2">
      <c r="A3" s="8"/>
      <c r="C3" s="2"/>
      <c r="D3" s="19"/>
      <c r="E3" s="19"/>
      <c r="F3" s="19"/>
      <c r="G3" s="19"/>
      <c r="H3" s="29"/>
    </row>
    <row r="4" spans="1:8" s="3" customFormat="1" ht="38.25" customHeight="1" x14ac:dyDescent="0.2">
      <c r="A4" s="99" t="s">
        <v>0</v>
      </c>
      <c r="B4" s="100" t="s">
        <v>1</v>
      </c>
      <c r="C4" s="101" t="s">
        <v>2</v>
      </c>
      <c r="D4" s="100" t="s">
        <v>41</v>
      </c>
      <c r="E4" s="100"/>
      <c r="F4" s="100"/>
      <c r="G4" s="100" t="s">
        <v>37</v>
      </c>
      <c r="H4" s="102" t="s">
        <v>42</v>
      </c>
    </row>
    <row r="5" spans="1:8" s="4" customFormat="1" ht="13.5" customHeight="1" x14ac:dyDescent="0.2">
      <c r="A5" s="99"/>
      <c r="B5" s="100"/>
      <c r="C5" s="101"/>
      <c r="D5" s="52" t="s">
        <v>38</v>
      </c>
      <c r="E5" s="52" t="s">
        <v>39</v>
      </c>
      <c r="F5" s="52" t="s">
        <v>40</v>
      </c>
      <c r="G5" s="100"/>
      <c r="H5" s="102"/>
    </row>
    <row r="6" spans="1:8" s="5" customFormat="1" ht="12.75" customHeight="1" x14ac:dyDescent="0.2">
      <c r="A6" s="96" t="s">
        <v>4</v>
      </c>
      <c r="B6" s="96"/>
      <c r="C6" s="96"/>
      <c r="D6" s="96"/>
      <c r="E6" s="96"/>
      <c r="F6" s="96"/>
      <c r="G6" s="96"/>
      <c r="H6" s="96"/>
    </row>
    <row r="7" spans="1:8" ht="12.75" customHeight="1" x14ac:dyDescent="0.2">
      <c r="A7" s="97" t="s">
        <v>5</v>
      </c>
      <c r="B7" s="17" t="s">
        <v>119</v>
      </c>
      <c r="C7" s="18">
        <v>250</v>
      </c>
      <c r="D7" s="21">
        <v>9.83</v>
      </c>
      <c r="E7" s="21">
        <v>12.15</v>
      </c>
      <c r="F7" s="21">
        <v>44.4</v>
      </c>
      <c r="G7" s="21">
        <v>310.3</v>
      </c>
      <c r="H7" s="26" t="s">
        <v>120</v>
      </c>
    </row>
    <row r="8" spans="1:8" x14ac:dyDescent="0.2">
      <c r="A8" s="98"/>
      <c r="B8" s="15" t="s">
        <v>20</v>
      </c>
      <c r="C8" s="16">
        <v>50</v>
      </c>
      <c r="D8" s="21">
        <v>3.75</v>
      </c>
      <c r="E8" s="21">
        <v>1.25</v>
      </c>
      <c r="F8" s="21">
        <v>26</v>
      </c>
      <c r="G8" s="21">
        <v>135</v>
      </c>
      <c r="H8" s="26" t="s">
        <v>43</v>
      </c>
    </row>
    <row r="9" spans="1:8" x14ac:dyDescent="0.2">
      <c r="A9" s="98"/>
      <c r="B9" s="15" t="s">
        <v>121</v>
      </c>
      <c r="C9" s="16">
        <v>50</v>
      </c>
      <c r="D9" s="21">
        <v>6.35</v>
      </c>
      <c r="E9" s="21">
        <v>5.75</v>
      </c>
      <c r="F9" s="21">
        <v>0.35</v>
      </c>
      <c r="G9" s="21">
        <v>78.5</v>
      </c>
      <c r="H9" s="26">
        <v>300</v>
      </c>
    </row>
    <row r="10" spans="1:8" x14ac:dyDescent="0.2">
      <c r="A10" s="98"/>
      <c r="B10" s="15" t="s">
        <v>7</v>
      </c>
      <c r="C10" s="16">
        <v>200</v>
      </c>
      <c r="D10" s="21">
        <v>0.2</v>
      </c>
      <c r="E10" s="21">
        <v>0.06</v>
      </c>
      <c r="F10" s="21">
        <v>7.06</v>
      </c>
      <c r="G10" s="21">
        <v>28.04</v>
      </c>
      <c r="H10" s="26">
        <v>143</v>
      </c>
    </row>
    <row r="11" spans="1:8" x14ac:dyDescent="0.2">
      <c r="A11" s="74" t="s">
        <v>8</v>
      </c>
      <c r="B11" s="74"/>
      <c r="C11" s="53">
        <f>SUM(C7:C10)</f>
        <v>550</v>
      </c>
      <c r="D11" s="53">
        <f>SUM(D7:D10)</f>
        <v>20.13</v>
      </c>
      <c r="E11" s="53">
        <f>SUM(E7:E10)</f>
        <v>19.209999999999997</v>
      </c>
      <c r="F11" s="53">
        <f>SUM(F7:F10)</f>
        <v>77.81</v>
      </c>
      <c r="G11" s="53">
        <f>SUM(G7:G10)</f>
        <v>551.83999999999992</v>
      </c>
      <c r="H11" s="27"/>
    </row>
    <row r="12" spans="1:8" x14ac:dyDescent="0.2">
      <c r="A12" s="94" t="s">
        <v>122</v>
      </c>
      <c r="B12" s="72"/>
      <c r="C12" s="73"/>
      <c r="D12" s="54">
        <f>D11/90</f>
        <v>0.22366666666666665</v>
      </c>
      <c r="E12" s="54">
        <f>E11/92</f>
        <v>0.20880434782608692</v>
      </c>
      <c r="F12" s="54">
        <f>F11/383</f>
        <v>0.20315926892950392</v>
      </c>
      <c r="G12" s="54">
        <f>G11/2720</f>
        <v>0.20288235294117643</v>
      </c>
      <c r="H12" s="27"/>
    </row>
    <row r="13" spans="1:8" s="5" customFormat="1" x14ac:dyDescent="0.2">
      <c r="A13" s="91" t="s">
        <v>48</v>
      </c>
      <c r="B13" s="43" t="s">
        <v>62</v>
      </c>
      <c r="C13" s="35">
        <v>100</v>
      </c>
      <c r="D13" s="35">
        <v>1.32</v>
      </c>
      <c r="E13" s="35">
        <v>0.1</v>
      </c>
      <c r="F13" s="35">
        <v>6.97</v>
      </c>
      <c r="G13" s="35">
        <v>35.35</v>
      </c>
      <c r="H13" s="26">
        <v>16</v>
      </c>
    </row>
    <row r="14" spans="1:8" s="5" customFormat="1" x14ac:dyDescent="0.2">
      <c r="A14" s="92"/>
      <c r="B14" s="15" t="s">
        <v>50</v>
      </c>
      <c r="C14" s="16">
        <v>250</v>
      </c>
      <c r="D14" s="21">
        <v>3.93</v>
      </c>
      <c r="E14" s="21">
        <v>5.75</v>
      </c>
      <c r="F14" s="21">
        <v>21.85</v>
      </c>
      <c r="G14" s="21">
        <v>165.18</v>
      </c>
      <c r="H14" s="26">
        <v>144.1</v>
      </c>
    </row>
    <row r="15" spans="1:8" x14ac:dyDescent="0.2">
      <c r="A15" s="92"/>
      <c r="B15" s="15" t="s">
        <v>51</v>
      </c>
      <c r="C15" s="16">
        <v>100</v>
      </c>
      <c r="D15" s="21">
        <v>12.02</v>
      </c>
      <c r="E15" s="21">
        <v>16.8</v>
      </c>
      <c r="F15" s="21">
        <v>19.54</v>
      </c>
      <c r="G15" s="21">
        <v>226.92</v>
      </c>
      <c r="H15" s="26" t="s">
        <v>123</v>
      </c>
    </row>
    <row r="16" spans="1:8" x14ac:dyDescent="0.2">
      <c r="A16" s="92"/>
      <c r="B16" s="15" t="s">
        <v>52</v>
      </c>
      <c r="C16" s="16">
        <v>20</v>
      </c>
      <c r="D16" s="21">
        <v>0.1</v>
      </c>
      <c r="E16" s="21">
        <v>1.01</v>
      </c>
      <c r="F16" s="21">
        <v>1.05</v>
      </c>
      <c r="G16" s="21">
        <v>13.69</v>
      </c>
      <c r="H16" s="26">
        <v>453</v>
      </c>
    </row>
    <row r="17" spans="1:8" x14ac:dyDescent="0.2">
      <c r="A17" s="92"/>
      <c r="B17" s="15" t="s">
        <v>10</v>
      </c>
      <c r="C17" s="16">
        <v>180</v>
      </c>
      <c r="D17" s="21">
        <v>6.95</v>
      </c>
      <c r="E17" s="21">
        <v>3.49</v>
      </c>
      <c r="F17" s="21">
        <v>42.66</v>
      </c>
      <c r="G17" s="21">
        <v>229.68</v>
      </c>
      <c r="H17" s="26">
        <v>291</v>
      </c>
    </row>
    <row r="18" spans="1:8" x14ac:dyDescent="0.2">
      <c r="A18" s="92"/>
      <c r="B18" s="15" t="s">
        <v>11</v>
      </c>
      <c r="C18" s="16">
        <v>200</v>
      </c>
      <c r="D18" s="21">
        <v>0.04</v>
      </c>
      <c r="E18" s="21">
        <v>0</v>
      </c>
      <c r="F18" s="21">
        <v>9.3000000000000007</v>
      </c>
      <c r="G18" s="21">
        <v>35.42</v>
      </c>
      <c r="H18" s="26">
        <v>508</v>
      </c>
    </row>
    <row r="19" spans="1:8" x14ac:dyDescent="0.2">
      <c r="A19" s="92"/>
      <c r="B19" s="15" t="s">
        <v>53</v>
      </c>
      <c r="C19" s="16">
        <v>30</v>
      </c>
      <c r="D19" s="21">
        <v>1.98</v>
      </c>
      <c r="E19" s="21">
        <v>0.27</v>
      </c>
      <c r="F19" s="21">
        <v>11.4</v>
      </c>
      <c r="G19" s="21">
        <v>59.7</v>
      </c>
      <c r="H19" s="26" t="s">
        <v>43</v>
      </c>
    </row>
    <row r="20" spans="1:8" x14ac:dyDescent="0.2">
      <c r="A20" s="93"/>
      <c r="B20" s="15" t="s">
        <v>12</v>
      </c>
      <c r="C20" s="16">
        <v>30</v>
      </c>
      <c r="D20" s="21">
        <v>1.98</v>
      </c>
      <c r="E20" s="21">
        <v>0.36</v>
      </c>
      <c r="F20" s="21">
        <v>10.02</v>
      </c>
      <c r="G20" s="21">
        <v>52.2</v>
      </c>
      <c r="H20" s="26" t="s">
        <v>43</v>
      </c>
    </row>
    <row r="21" spans="1:8" x14ac:dyDescent="0.2">
      <c r="A21" s="74" t="s">
        <v>13</v>
      </c>
      <c r="B21" s="74"/>
      <c r="C21" s="53">
        <f>SUM(C13:C20)</f>
        <v>910</v>
      </c>
      <c r="D21" s="22">
        <f>SUM(D13:D20)</f>
        <v>28.32</v>
      </c>
      <c r="E21" s="22">
        <f>SUM(E13:E20)</f>
        <v>27.779999999999998</v>
      </c>
      <c r="F21" s="22">
        <f>SUM(F13:F20)</f>
        <v>122.78999999999999</v>
      </c>
      <c r="G21" s="22">
        <f>SUM(G13:G20)</f>
        <v>818.14</v>
      </c>
      <c r="H21" s="27"/>
    </row>
    <row r="22" spans="1:8" s="5" customFormat="1" x14ac:dyDescent="0.2">
      <c r="A22" s="94" t="s">
        <v>122</v>
      </c>
      <c r="B22" s="72"/>
      <c r="C22" s="73"/>
      <c r="D22" s="54">
        <f>D21/90</f>
        <v>0.31466666666666665</v>
      </c>
      <c r="E22" s="54">
        <f>E21/92</f>
        <v>0.3019565217391304</v>
      </c>
      <c r="F22" s="54">
        <f>F21/383</f>
        <v>0.32060052219321145</v>
      </c>
      <c r="G22" s="54">
        <f>G21/2720</f>
        <v>0.30078676470588234</v>
      </c>
      <c r="H22" s="27"/>
    </row>
    <row r="23" spans="1:8" x14ac:dyDescent="0.2">
      <c r="A23" s="74" t="s">
        <v>14</v>
      </c>
      <c r="B23" s="15" t="s">
        <v>124</v>
      </c>
      <c r="C23" s="35">
        <v>200</v>
      </c>
      <c r="D23" s="23">
        <v>0.14000000000000001</v>
      </c>
      <c r="E23" s="21">
        <v>0.06</v>
      </c>
      <c r="F23" s="21">
        <v>8</v>
      </c>
      <c r="G23" s="21">
        <v>32.700000000000003</v>
      </c>
      <c r="H23" s="26" t="s">
        <v>125</v>
      </c>
    </row>
    <row r="24" spans="1:8" x14ac:dyDescent="0.2">
      <c r="A24" s="74"/>
      <c r="B24" s="15" t="s">
        <v>126</v>
      </c>
      <c r="C24" s="16">
        <v>100</v>
      </c>
      <c r="D24" s="21">
        <v>9.6999999999999993</v>
      </c>
      <c r="E24" s="21">
        <v>9.6999999999999993</v>
      </c>
      <c r="F24" s="21">
        <v>30.76</v>
      </c>
      <c r="G24" s="21">
        <v>256.39999999999998</v>
      </c>
      <c r="H24" s="26" t="s">
        <v>127</v>
      </c>
    </row>
    <row r="25" spans="1:8" s="5" customFormat="1" x14ac:dyDescent="0.2">
      <c r="A25" s="74" t="s">
        <v>16</v>
      </c>
      <c r="B25" s="74"/>
      <c r="C25" s="53">
        <f>SUM(C23:C24)</f>
        <v>300</v>
      </c>
      <c r="D25" s="22">
        <f>SUM(D23:D24)</f>
        <v>9.84</v>
      </c>
      <c r="E25" s="22">
        <f t="shared" ref="E25:G25" si="0">SUM(E23:E24)</f>
        <v>9.76</v>
      </c>
      <c r="F25" s="22">
        <f t="shared" si="0"/>
        <v>38.760000000000005</v>
      </c>
      <c r="G25" s="22">
        <f t="shared" si="0"/>
        <v>289.09999999999997</v>
      </c>
      <c r="H25" s="27"/>
    </row>
    <row r="26" spans="1:8" s="5" customFormat="1" x14ac:dyDescent="0.2">
      <c r="A26" s="65" t="s">
        <v>122</v>
      </c>
      <c r="B26" s="57"/>
      <c r="C26" s="53"/>
      <c r="D26" s="54">
        <f>D25/90</f>
        <v>0.10933333333333334</v>
      </c>
      <c r="E26" s="54">
        <f>E25/92</f>
        <v>0.10608695652173913</v>
      </c>
      <c r="F26" s="54">
        <f>F25/383</f>
        <v>0.10120104438642299</v>
      </c>
      <c r="G26" s="54">
        <f>G25/2720</f>
        <v>0.10628676470588234</v>
      </c>
      <c r="H26" s="27"/>
    </row>
    <row r="27" spans="1:8" s="5" customFormat="1" ht="13.5" thickBot="1" x14ac:dyDescent="0.25">
      <c r="A27" s="75" t="s">
        <v>17</v>
      </c>
      <c r="B27" s="75"/>
      <c r="C27" s="53">
        <f>C25+C21+C11</f>
        <v>1760</v>
      </c>
      <c r="D27" s="25">
        <f>D25+D21+D11</f>
        <v>58.289999999999992</v>
      </c>
      <c r="E27" s="25">
        <f>E25+E21+E11</f>
        <v>56.75</v>
      </c>
      <c r="F27" s="25">
        <f>F25+F21+F11</f>
        <v>239.36</v>
      </c>
      <c r="G27" s="25">
        <f>G25+G21+G11</f>
        <v>1659.08</v>
      </c>
      <c r="H27" s="30"/>
    </row>
    <row r="28" spans="1:8" x14ac:dyDescent="0.2">
      <c r="A28" s="83" t="s">
        <v>18</v>
      </c>
      <c r="B28" s="84"/>
      <c r="C28" s="84"/>
      <c r="D28" s="84"/>
      <c r="E28" s="84"/>
      <c r="F28" s="84"/>
      <c r="G28" s="84"/>
      <c r="H28" s="85"/>
    </row>
    <row r="29" spans="1:8" x14ac:dyDescent="0.2">
      <c r="A29" s="86" t="s">
        <v>5</v>
      </c>
      <c r="B29" s="15" t="s">
        <v>54</v>
      </c>
      <c r="C29" s="16">
        <v>250</v>
      </c>
      <c r="D29" s="21">
        <v>14</v>
      </c>
      <c r="E29" s="21">
        <v>17.63</v>
      </c>
      <c r="F29" s="21">
        <v>25.13</v>
      </c>
      <c r="G29" s="21">
        <v>307.08</v>
      </c>
      <c r="H29" s="26">
        <v>250</v>
      </c>
    </row>
    <row r="30" spans="1:8" x14ac:dyDescent="0.2">
      <c r="A30" s="87"/>
      <c r="B30" s="15" t="s">
        <v>55</v>
      </c>
      <c r="C30" s="16">
        <v>100</v>
      </c>
      <c r="D30" s="21">
        <v>7.62</v>
      </c>
      <c r="E30" s="21">
        <v>4.17</v>
      </c>
      <c r="F30" s="21">
        <v>51.26</v>
      </c>
      <c r="G30" s="21">
        <v>296.07</v>
      </c>
      <c r="H30" s="26">
        <v>438</v>
      </c>
    </row>
    <row r="31" spans="1:8" s="5" customFormat="1" x14ac:dyDescent="0.2">
      <c r="A31" s="87"/>
      <c r="B31" s="15" t="s">
        <v>56</v>
      </c>
      <c r="C31" s="16">
        <v>200</v>
      </c>
      <c r="D31" s="21">
        <v>0.22</v>
      </c>
      <c r="E31" s="21">
        <v>0</v>
      </c>
      <c r="F31" s="21">
        <v>7.08</v>
      </c>
      <c r="G31" s="21">
        <v>29.12</v>
      </c>
      <c r="H31" s="26">
        <v>144</v>
      </c>
    </row>
    <row r="32" spans="1:8" s="5" customFormat="1" x14ac:dyDescent="0.2">
      <c r="A32" s="74" t="s">
        <v>8</v>
      </c>
      <c r="B32" s="74"/>
      <c r="C32" s="53">
        <f>SUM(C29:C31)</f>
        <v>550</v>
      </c>
      <c r="D32" s="53">
        <f>SUM(D29:D31)</f>
        <v>21.84</v>
      </c>
      <c r="E32" s="53">
        <f>SUM(E29:E31)</f>
        <v>21.799999999999997</v>
      </c>
      <c r="F32" s="53">
        <f>SUM(F29:F31)</f>
        <v>83.47</v>
      </c>
      <c r="G32" s="50">
        <f>SUM(G29:G31)</f>
        <v>632.27</v>
      </c>
      <c r="H32" s="53"/>
    </row>
    <row r="33" spans="1:8" x14ac:dyDescent="0.2">
      <c r="A33" s="94" t="s">
        <v>122</v>
      </c>
      <c r="B33" s="72"/>
      <c r="C33" s="73"/>
      <c r="D33" s="54">
        <f>D32/90</f>
        <v>0.24266666666666667</v>
      </c>
      <c r="E33" s="54">
        <f>E32/92</f>
        <v>0.2369565217391304</v>
      </c>
      <c r="F33" s="54">
        <f>F32/383</f>
        <v>0.21793733681462141</v>
      </c>
      <c r="G33" s="54">
        <f>G32/2720</f>
        <v>0.23245220588235294</v>
      </c>
      <c r="H33" s="27"/>
    </row>
    <row r="34" spans="1:8" x14ac:dyDescent="0.2">
      <c r="A34" s="91" t="s">
        <v>48</v>
      </c>
      <c r="B34" s="43" t="s">
        <v>49</v>
      </c>
      <c r="C34" s="35">
        <v>100</v>
      </c>
      <c r="D34" s="35">
        <v>0.8</v>
      </c>
      <c r="E34" s="35">
        <v>0.1</v>
      </c>
      <c r="F34" s="35">
        <v>1.7</v>
      </c>
      <c r="G34" s="35">
        <v>13</v>
      </c>
      <c r="H34" s="26" t="s">
        <v>43</v>
      </c>
    </row>
    <row r="35" spans="1:8" x14ac:dyDescent="0.2">
      <c r="A35" s="92"/>
      <c r="B35" s="15" t="s">
        <v>9</v>
      </c>
      <c r="C35" s="16">
        <v>250</v>
      </c>
      <c r="D35" s="21">
        <v>2.1</v>
      </c>
      <c r="E35" s="21">
        <v>5.28</v>
      </c>
      <c r="F35" s="21">
        <v>16.75</v>
      </c>
      <c r="G35" s="21">
        <v>187.53</v>
      </c>
      <c r="H35" s="26">
        <v>131</v>
      </c>
    </row>
    <row r="36" spans="1:8" ht="25.5" x14ac:dyDescent="0.2">
      <c r="A36" s="92"/>
      <c r="B36" s="15" t="s">
        <v>204</v>
      </c>
      <c r="C36" s="16">
        <v>100</v>
      </c>
      <c r="D36" s="21" t="s">
        <v>206</v>
      </c>
      <c r="E36" s="21" t="s">
        <v>207</v>
      </c>
      <c r="F36" s="21" t="s">
        <v>208</v>
      </c>
      <c r="G36" s="21" t="s">
        <v>209</v>
      </c>
      <c r="H36" s="26" t="s">
        <v>181</v>
      </c>
    </row>
    <row r="37" spans="1:8" x14ac:dyDescent="0.2">
      <c r="A37" s="92"/>
      <c r="B37" s="15" t="s">
        <v>58</v>
      </c>
      <c r="C37" s="16">
        <v>180</v>
      </c>
      <c r="D37" s="21">
        <v>3.91</v>
      </c>
      <c r="E37" s="21">
        <v>3.42</v>
      </c>
      <c r="F37" s="21">
        <v>26.41</v>
      </c>
      <c r="G37" s="21">
        <v>245.16</v>
      </c>
      <c r="H37" s="26">
        <v>312</v>
      </c>
    </row>
    <row r="38" spans="1:8" x14ac:dyDescent="0.2">
      <c r="A38" s="92"/>
      <c r="B38" s="15" t="s">
        <v>21</v>
      </c>
      <c r="C38" s="16">
        <v>200</v>
      </c>
      <c r="D38" s="21">
        <v>0.22</v>
      </c>
      <c r="E38" s="21">
        <v>0.1</v>
      </c>
      <c r="F38" s="21">
        <v>10.119999999999999</v>
      </c>
      <c r="G38" s="21">
        <v>41.8</v>
      </c>
      <c r="H38" s="26">
        <v>519</v>
      </c>
    </row>
    <row r="39" spans="1:8" s="5" customFormat="1" x14ac:dyDescent="0.2">
      <c r="A39" s="92"/>
      <c r="B39" s="15" t="s">
        <v>53</v>
      </c>
      <c r="C39" s="16">
        <v>30</v>
      </c>
      <c r="D39" s="21">
        <v>1.98</v>
      </c>
      <c r="E39" s="21">
        <v>0.27</v>
      </c>
      <c r="F39" s="21">
        <v>11.4</v>
      </c>
      <c r="G39" s="21">
        <v>59.7</v>
      </c>
      <c r="H39" s="26" t="s">
        <v>43</v>
      </c>
    </row>
    <row r="40" spans="1:8" x14ac:dyDescent="0.2">
      <c r="A40" s="93"/>
      <c r="B40" s="15" t="s">
        <v>12</v>
      </c>
      <c r="C40" s="16">
        <v>30</v>
      </c>
      <c r="D40" s="21">
        <v>1.98</v>
      </c>
      <c r="E40" s="21">
        <v>0.36</v>
      </c>
      <c r="F40" s="21">
        <v>10.02</v>
      </c>
      <c r="G40" s="21">
        <v>52.2</v>
      </c>
      <c r="H40" s="26" t="s">
        <v>43</v>
      </c>
    </row>
    <row r="41" spans="1:8" x14ac:dyDescent="0.2">
      <c r="A41" s="74" t="s">
        <v>13</v>
      </c>
      <c r="B41" s="74"/>
      <c r="C41" s="53">
        <f>SUM(C34:C40)</f>
        <v>890</v>
      </c>
      <c r="D41" s="53" t="s">
        <v>210</v>
      </c>
      <c r="E41" s="53" t="s">
        <v>211</v>
      </c>
      <c r="F41" s="53" t="s">
        <v>212</v>
      </c>
      <c r="G41" s="53" t="s">
        <v>213</v>
      </c>
      <c r="H41" s="27"/>
    </row>
    <row r="42" spans="1:8" s="5" customFormat="1" x14ac:dyDescent="0.2">
      <c r="A42" s="94" t="s">
        <v>122</v>
      </c>
      <c r="B42" s="72"/>
      <c r="C42" s="73"/>
      <c r="D42" s="54" t="s">
        <v>214</v>
      </c>
      <c r="E42" s="54" t="s">
        <v>215</v>
      </c>
      <c r="F42" s="54" t="s">
        <v>216</v>
      </c>
      <c r="G42" s="54" t="s">
        <v>217</v>
      </c>
      <c r="H42" s="27"/>
    </row>
    <row r="43" spans="1:8" s="5" customFormat="1" x14ac:dyDescent="0.2">
      <c r="A43" s="74" t="s">
        <v>14</v>
      </c>
      <c r="B43" s="15" t="s">
        <v>15</v>
      </c>
      <c r="C43" s="16">
        <v>200</v>
      </c>
      <c r="D43" s="23">
        <v>0</v>
      </c>
      <c r="E43" s="21">
        <v>0</v>
      </c>
      <c r="F43" s="21">
        <v>22</v>
      </c>
      <c r="G43" s="21">
        <v>80</v>
      </c>
      <c r="H43" s="26">
        <v>614</v>
      </c>
    </row>
    <row r="44" spans="1:8" s="5" customFormat="1" x14ac:dyDescent="0.2">
      <c r="A44" s="74"/>
      <c r="B44" s="15" t="s">
        <v>128</v>
      </c>
      <c r="C44" s="35">
        <v>100</v>
      </c>
      <c r="D44" s="21">
        <v>9.6999999999999993</v>
      </c>
      <c r="E44" s="21">
        <v>10.199999999999999</v>
      </c>
      <c r="F44" s="21">
        <v>25.6</v>
      </c>
      <c r="G44" s="21">
        <v>243.5</v>
      </c>
      <c r="H44" s="26" t="s">
        <v>129</v>
      </c>
    </row>
    <row r="45" spans="1:8" x14ac:dyDescent="0.2">
      <c r="A45" s="74" t="s">
        <v>16</v>
      </c>
      <c r="B45" s="74"/>
      <c r="C45" s="53">
        <f>SUM(C43:C44)</f>
        <v>300</v>
      </c>
      <c r="D45" s="22">
        <f>SUM(D43:D44)</f>
        <v>9.6999999999999993</v>
      </c>
      <c r="E45" s="22">
        <f t="shared" ref="E45:G45" si="1">SUM(E43:E44)</f>
        <v>10.199999999999999</v>
      </c>
      <c r="F45" s="22">
        <f t="shared" si="1"/>
        <v>47.6</v>
      </c>
      <c r="G45" s="22">
        <f t="shared" si="1"/>
        <v>323.5</v>
      </c>
      <c r="H45" s="27"/>
    </row>
    <row r="46" spans="1:8" x14ac:dyDescent="0.2">
      <c r="A46" s="65" t="s">
        <v>122</v>
      </c>
      <c r="B46" s="57"/>
      <c r="C46" s="53"/>
      <c r="D46" s="54">
        <f>D45/90</f>
        <v>0.10777777777777776</v>
      </c>
      <c r="E46" s="54">
        <f>E45/92</f>
        <v>0.1108695652173913</v>
      </c>
      <c r="F46" s="54">
        <f>F45/383</f>
        <v>0.12428198433420366</v>
      </c>
      <c r="G46" s="54">
        <f>G45/2720</f>
        <v>0.11893382352941176</v>
      </c>
      <c r="H46" s="55"/>
    </row>
    <row r="47" spans="1:8" ht="13.5" thickBot="1" x14ac:dyDescent="0.25">
      <c r="A47" s="75" t="s">
        <v>17</v>
      </c>
      <c r="B47" s="75"/>
      <c r="C47" s="10">
        <f>C32+C41+C45</f>
        <v>1740</v>
      </c>
      <c r="D47" s="25" t="s">
        <v>218</v>
      </c>
      <c r="E47" s="25" t="s">
        <v>219</v>
      </c>
      <c r="F47" s="25" t="s">
        <v>220</v>
      </c>
      <c r="G47" s="25" t="s">
        <v>221</v>
      </c>
      <c r="H47" s="30"/>
    </row>
    <row r="48" spans="1:8" s="5" customFormat="1" x14ac:dyDescent="0.2">
      <c r="A48" s="95" t="s">
        <v>19</v>
      </c>
      <c r="B48" s="95"/>
      <c r="C48" s="95"/>
      <c r="D48" s="95"/>
      <c r="E48" s="95"/>
      <c r="F48" s="95"/>
      <c r="G48" s="95"/>
      <c r="H48" s="95"/>
    </row>
    <row r="49" spans="1:8" s="5" customFormat="1" x14ac:dyDescent="0.2">
      <c r="A49" s="86" t="s">
        <v>5</v>
      </c>
      <c r="B49" s="24" t="s">
        <v>83</v>
      </c>
      <c r="C49" s="16">
        <v>250</v>
      </c>
      <c r="D49" s="21">
        <v>21.05</v>
      </c>
      <c r="E49" s="21">
        <v>20.079999999999998</v>
      </c>
      <c r="F49" s="21">
        <v>76.849999999999994</v>
      </c>
      <c r="G49" s="21">
        <v>499.95</v>
      </c>
      <c r="H49" s="26" t="s">
        <v>130</v>
      </c>
    </row>
    <row r="50" spans="1:8" x14ac:dyDescent="0.2">
      <c r="A50" s="87"/>
      <c r="B50" s="24" t="s">
        <v>6</v>
      </c>
      <c r="C50" s="16">
        <v>100</v>
      </c>
      <c r="D50" s="21">
        <v>0.4</v>
      </c>
      <c r="E50" s="21">
        <v>0.4</v>
      </c>
      <c r="F50" s="21">
        <v>9.8000000000000007</v>
      </c>
      <c r="G50" s="21">
        <v>47</v>
      </c>
      <c r="H50" s="26" t="s">
        <v>43</v>
      </c>
    </row>
    <row r="51" spans="1:8" ht="18.75" customHeight="1" x14ac:dyDescent="0.2">
      <c r="A51" s="87"/>
      <c r="B51" s="15" t="s">
        <v>131</v>
      </c>
      <c r="C51" s="16">
        <v>200</v>
      </c>
      <c r="D51" s="21">
        <v>0</v>
      </c>
      <c r="E51" s="21">
        <v>0</v>
      </c>
      <c r="F51" s="21">
        <v>6.98</v>
      </c>
      <c r="G51" s="21">
        <v>26.54</v>
      </c>
      <c r="H51" s="26" t="s">
        <v>132</v>
      </c>
    </row>
    <row r="52" spans="1:8" x14ac:dyDescent="0.2">
      <c r="A52" s="74" t="s">
        <v>8</v>
      </c>
      <c r="B52" s="74"/>
      <c r="C52" s="53">
        <f>SUM(C49:C51)</f>
        <v>550</v>
      </c>
      <c r="D52" s="53">
        <f>SUM(D49:D51)</f>
        <v>21.45</v>
      </c>
      <c r="E52" s="53">
        <f>SUM(E49:E51)</f>
        <v>20.479999999999997</v>
      </c>
      <c r="F52" s="53">
        <f>SUM(F49:F51)</f>
        <v>93.63</v>
      </c>
      <c r="G52" s="53">
        <f>SUM(G49:G51)</f>
        <v>573.49</v>
      </c>
      <c r="H52" s="27"/>
    </row>
    <row r="53" spans="1:8" x14ac:dyDescent="0.2">
      <c r="A53" s="94" t="s">
        <v>122</v>
      </c>
      <c r="B53" s="72"/>
      <c r="C53" s="73"/>
      <c r="D53" s="54">
        <f>D52/90</f>
        <v>0.23833333333333331</v>
      </c>
      <c r="E53" s="54">
        <f>E52/92</f>
        <v>0.22260869565217387</v>
      </c>
      <c r="F53" s="54">
        <f>F52/383</f>
        <v>0.24446475195822454</v>
      </c>
      <c r="G53" s="54">
        <f>G52/2720</f>
        <v>0.21084191176470587</v>
      </c>
      <c r="H53" s="27"/>
    </row>
    <row r="54" spans="1:8" x14ac:dyDescent="0.2">
      <c r="A54" s="91" t="s">
        <v>48</v>
      </c>
      <c r="B54" s="43" t="s">
        <v>59</v>
      </c>
      <c r="C54" s="35">
        <v>100</v>
      </c>
      <c r="D54" s="35">
        <v>1.5</v>
      </c>
      <c r="E54" s="35">
        <v>0.1</v>
      </c>
      <c r="F54" s="35">
        <v>8.8000000000000007</v>
      </c>
      <c r="G54" s="35">
        <v>42</v>
      </c>
      <c r="H54" s="26">
        <v>17</v>
      </c>
    </row>
    <row r="55" spans="1:8" x14ac:dyDescent="0.2">
      <c r="A55" s="92"/>
      <c r="B55" s="15" t="s">
        <v>61</v>
      </c>
      <c r="C55" s="16">
        <v>250</v>
      </c>
      <c r="D55" s="21">
        <v>3.4</v>
      </c>
      <c r="E55" s="21">
        <v>5.5</v>
      </c>
      <c r="F55" s="21">
        <v>19.03</v>
      </c>
      <c r="G55" s="21">
        <v>139.63</v>
      </c>
      <c r="H55" s="26" t="s">
        <v>89</v>
      </c>
    </row>
    <row r="56" spans="1:8" s="5" customFormat="1" x14ac:dyDescent="0.2">
      <c r="A56" s="92"/>
      <c r="B56" s="15" t="s">
        <v>81</v>
      </c>
      <c r="C56" s="16">
        <v>100</v>
      </c>
      <c r="D56" s="21">
        <v>11.67</v>
      </c>
      <c r="E56" s="21">
        <v>12.98</v>
      </c>
      <c r="F56" s="21">
        <v>11.09</v>
      </c>
      <c r="G56" s="21">
        <v>169.89</v>
      </c>
      <c r="H56" s="26" t="s">
        <v>133</v>
      </c>
    </row>
    <row r="57" spans="1:8" x14ac:dyDescent="0.2">
      <c r="A57" s="92"/>
      <c r="B57" s="15" t="s">
        <v>24</v>
      </c>
      <c r="C57" s="16">
        <v>180</v>
      </c>
      <c r="D57" s="21">
        <v>8.2799999999999994</v>
      </c>
      <c r="E57" s="21">
        <v>10.45</v>
      </c>
      <c r="F57" s="21">
        <v>43.09</v>
      </c>
      <c r="G57" s="21">
        <v>283.79000000000002</v>
      </c>
      <c r="H57" s="26" t="s">
        <v>134</v>
      </c>
    </row>
    <row r="58" spans="1:8" x14ac:dyDescent="0.2">
      <c r="A58" s="92"/>
      <c r="B58" s="15" t="s">
        <v>60</v>
      </c>
      <c r="C58" s="16">
        <v>200</v>
      </c>
      <c r="D58" s="21">
        <v>0</v>
      </c>
      <c r="E58" s="21">
        <v>0</v>
      </c>
      <c r="F58" s="21">
        <v>19</v>
      </c>
      <c r="G58" s="21">
        <v>75</v>
      </c>
      <c r="H58" s="26" t="s">
        <v>90</v>
      </c>
    </row>
    <row r="59" spans="1:8" s="5" customFormat="1" x14ac:dyDescent="0.2">
      <c r="A59" s="92"/>
      <c r="B59" s="15" t="s">
        <v>53</v>
      </c>
      <c r="C59" s="16">
        <v>30</v>
      </c>
      <c r="D59" s="21">
        <v>1.98</v>
      </c>
      <c r="E59" s="21">
        <v>0.27</v>
      </c>
      <c r="F59" s="21">
        <v>11.4</v>
      </c>
      <c r="G59" s="21">
        <v>59.7</v>
      </c>
      <c r="H59" s="26" t="s">
        <v>43</v>
      </c>
    </row>
    <row r="60" spans="1:8" s="5" customFormat="1" x14ac:dyDescent="0.2">
      <c r="A60" s="93"/>
      <c r="B60" s="15" t="s">
        <v>12</v>
      </c>
      <c r="C60" s="16">
        <v>30</v>
      </c>
      <c r="D60" s="21">
        <v>1.98</v>
      </c>
      <c r="E60" s="21">
        <v>0.36</v>
      </c>
      <c r="F60" s="21">
        <v>10.02</v>
      </c>
      <c r="G60" s="21">
        <v>52.2</v>
      </c>
      <c r="H60" s="26" t="s">
        <v>43</v>
      </c>
    </row>
    <row r="61" spans="1:8" s="5" customFormat="1" x14ac:dyDescent="0.2">
      <c r="A61" s="74" t="s">
        <v>13</v>
      </c>
      <c r="B61" s="74"/>
      <c r="C61" s="53">
        <f>SUM(C54:C60)</f>
        <v>890</v>
      </c>
      <c r="D61" s="53">
        <f t="shared" ref="D61:G61" si="2">SUM(D54:D60)</f>
        <v>28.810000000000002</v>
      </c>
      <c r="E61" s="53">
        <f t="shared" si="2"/>
        <v>29.659999999999997</v>
      </c>
      <c r="F61" s="53">
        <f t="shared" si="2"/>
        <v>122.43</v>
      </c>
      <c r="G61" s="53">
        <f t="shared" si="2"/>
        <v>822.21</v>
      </c>
      <c r="H61" s="27"/>
    </row>
    <row r="62" spans="1:8" x14ac:dyDescent="0.2">
      <c r="A62" s="94" t="s">
        <v>122</v>
      </c>
      <c r="B62" s="72"/>
      <c r="C62" s="73"/>
      <c r="D62" s="54">
        <f>D61/90</f>
        <v>0.32011111111111112</v>
      </c>
      <c r="E62" s="54">
        <f>E61/92</f>
        <v>0.32239130434782604</v>
      </c>
      <c r="F62" s="54">
        <f>F61/383</f>
        <v>0.31966057441253265</v>
      </c>
      <c r="G62" s="54">
        <f>G61/2720</f>
        <v>0.30228308823529415</v>
      </c>
      <c r="H62" s="27"/>
    </row>
    <row r="63" spans="1:8" x14ac:dyDescent="0.2">
      <c r="A63" s="74" t="s">
        <v>14</v>
      </c>
      <c r="B63" s="15" t="s">
        <v>135</v>
      </c>
      <c r="C63" s="16">
        <v>200</v>
      </c>
      <c r="D63" s="21">
        <v>1.08</v>
      </c>
      <c r="E63" s="21">
        <v>0.96</v>
      </c>
      <c r="F63" s="21">
        <v>8.44</v>
      </c>
      <c r="G63" s="21">
        <v>46.44</v>
      </c>
      <c r="H63" s="26" t="s">
        <v>136</v>
      </c>
    </row>
    <row r="64" spans="1:8" x14ac:dyDescent="0.2">
      <c r="A64" s="74"/>
      <c r="B64" s="15" t="s">
        <v>137</v>
      </c>
      <c r="C64" s="16">
        <v>100</v>
      </c>
      <c r="D64" s="21">
        <v>8.18</v>
      </c>
      <c r="E64" s="21">
        <v>8.7200000000000006</v>
      </c>
      <c r="F64" s="21">
        <v>38.770000000000003</v>
      </c>
      <c r="G64" s="21">
        <v>282.26</v>
      </c>
      <c r="H64" s="26">
        <v>563</v>
      </c>
    </row>
    <row r="65" spans="1:8" x14ac:dyDescent="0.2">
      <c r="A65" s="74" t="s">
        <v>16</v>
      </c>
      <c r="B65" s="74"/>
      <c r="C65" s="53">
        <f>SUM(C63:C64)</f>
        <v>300</v>
      </c>
      <c r="D65" s="22">
        <f>SUM(D63:D64)</f>
        <v>9.26</v>
      </c>
      <c r="E65" s="22">
        <f t="shared" ref="E65:G65" si="3">SUM(E63:E64)</f>
        <v>9.68</v>
      </c>
      <c r="F65" s="22">
        <f t="shared" si="3"/>
        <v>47.21</v>
      </c>
      <c r="G65" s="22">
        <f t="shared" si="3"/>
        <v>328.7</v>
      </c>
      <c r="H65" s="26"/>
    </row>
    <row r="66" spans="1:8" x14ac:dyDescent="0.2">
      <c r="A66" s="65" t="s">
        <v>122</v>
      </c>
      <c r="B66" s="57"/>
      <c r="C66" s="53"/>
      <c r="D66" s="54">
        <f>D65/90</f>
        <v>0.10288888888888889</v>
      </c>
      <c r="E66" s="54">
        <f>E65/92</f>
        <v>0.10521739130434782</v>
      </c>
      <c r="F66" s="54">
        <f>F65/383</f>
        <v>0.12326370757180156</v>
      </c>
      <c r="G66" s="54">
        <f>G65/2720</f>
        <v>0.12084558823529411</v>
      </c>
      <c r="H66" s="55"/>
    </row>
    <row r="67" spans="1:8" s="5" customFormat="1" ht="13.5" thickBot="1" x14ac:dyDescent="0.25">
      <c r="A67" s="75" t="s">
        <v>17</v>
      </c>
      <c r="B67" s="75"/>
      <c r="C67" s="10">
        <f>C52+C61+C65</f>
        <v>1740</v>
      </c>
      <c r="D67" s="25">
        <f>D65+D61+D52</f>
        <v>59.519999999999996</v>
      </c>
      <c r="E67" s="25">
        <f>E65+E61+E52</f>
        <v>59.819999999999993</v>
      </c>
      <c r="F67" s="25">
        <f>F65+F61+F52</f>
        <v>263.27</v>
      </c>
      <c r="G67" s="25">
        <f>G65+G61+G52</f>
        <v>1724.4</v>
      </c>
      <c r="H67" s="30"/>
    </row>
    <row r="68" spans="1:8" s="5" customFormat="1" x14ac:dyDescent="0.2">
      <c r="A68" s="95" t="s">
        <v>22</v>
      </c>
      <c r="B68" s="95"/>
      <c r="C68" s="95"/>
      <c r="D68" s="95"/>
      <c r="E68" s="95"/>
      <c r="F68" s="95"/>
      <c r="G68" s="95"/>
      <c r="H68" s="95"/>
    </row>
    <row r="69" spans="1:8" x14ac:dyDescent="0.2">
      <c r="A69" s="86" t="s">
        <v>5</v>
      </c>
      <c r="B69" s="15" t="s">
        <v>29</v>
      </c>
      <c r="C69" s="16">
        <v>250</v>
      </c>
      <c r="D69" s="21">
        <v>8</v>
      </c>
      <c r="E69" s="21">
        <v>8.98</v>
      </c>
      <c r="F69" s="21">
        <v>34.049999999999997</v>
      </c>
      <c r="G69" s="21">
        <v>330.55</v>
      </c>
      <c r="H69" s="26">
        <v>266</v>
      </c>
    </row>
    <row r="70" spans="1:8" x14ac:dyDescent="0.2">
      <c r="A70" s="87"/>
      <c r="B70" s="15" t="s">
        <v>138</v>
      </c>
      <c r="C70" s="16">
        <v>100</v>
      </c>
      <c r="D70" s="21">
        <v>10</v>
      </c>
      <c r="E70" s="21">
        <v>9.8000000000000007</v>
      </c>
      <c r="F70" s="21">
        <v>37.35</v>
      </c>
      <c r="G70" s="21">
        <v>222.65</v>
      </c>
      <c r="H70" s="26">
        <v>574</v>
      </c>
    </row>
    <row r="71" spans="1:8" x14ac:dyDescent="0.2">
      <c r="A71" s="87"/>
      <c r="B71" s="15" t="s">
        <v>7</v>
      </c>
      <c r="C71" s="16">
        <v>200</v>
      </c>
      <c r="D71" s="21">
        <v>0.2</v>
      </c>
      <c r="E71" s="21">
        <v>0.06</v>
      </c>
      <c r="F71" s="21">
        <v>7.06</v>
      </c>
      <c r="G71" s="21">
        <v>28.04</v>
      </c>
      <c r="H71" s="26">
        <v>143</v>
      </c>
    </row>
    <row r="72" spans="1:8" x14ac:dyDescent="0.2">
      <c r="A72" s="74" t="s">
        <v>8</v>
      </c>
      <c r="B72" s="74"/>
      <c r="C72" s="53">
        <f>SUM(C69:C71)</f>
        <v>550</v>
      </c>
      <c r="D72" s="53">
        <f>SUM(D69:D71)</f>
        <v>18.2</v>
      </c>
      <c r="E72" s="53">
        <f>SUM(E69:E71)</f>
        <v>18.84</v>
      </c>
      <c r="F72" s="53">
        <f>SUM(F69:F71)</f>
        <v>78.460000000000008</v>
      </c>
      <c r="G72" s="53">
        <f>SUM(G69:G71)</f>
        <v>581.24</v>
      </c>
      <c r="H72" s="27"/>
    </row>
    <row r="73" spans="1:8" x14ac:dyDescent="0.2">
      <c r="A73" s="94" t="s">
        <v>122</v>
      </c>
      <c r="B73" s="72"/>
      <c r="C73" s="73"/>
      <c r="D73" s="54">
        <f>D72/90</f>
        <v>0.20222222222222222</v>
      </c>
      <c r="E73" s="54">
        <f>E72/92</f>
        <v>0.20478260869565218</v>
      </c>
      <c r="F73" s="54">
        <f>F72/383</f>
        <v>0.20485639686684076</v>
      </c>
      <c r="G73" s="54">
        <f>G72/2720</f>
        <v>0.21369117647058825</v>
      </c>
      <c r="H73" s="27"/>
    </row>
    <row r="74" spans="1:8" s="5" customFormat="1" x14ac:dyDescent="0.2">
      <c r="A74" s="91" t="s">
        <v>48</v>
      </c>
      <c r="B74" s="43" t="s">
        <v>57</v>
      </c>
      <c r="C74" s="35">
        <v>100</v>
      </c>
      <c r="D74" s="35">
        <v>1.2</v>
      </c>
      <c r="E74" s="35">
        <v>7</v>
      </c>
      <c r="F74" s="35">
        <v>7.4</v>
      </c>
      <c r="G74" s="35">
        <v>97</v>
      </c>
      <c r="H74" s="35" t="s">
        <v>43</v>
      </c>
    </row>
    <row r="75" spans="1:8" ht="25.5" x14ac:dyDescent="0.2">
      <c r="A75" s="92"/>
      <c r="B75" s="15" t="s">
        <v>23</v>
      </c>
      <c r="C75" s="38">
        <v>250</v>
      </c>
      <c r="D75" s="21">
        <v>4.28</v>
      </c>
      <c r="E75" s="21">
        <v>3.22</v>
      </c>
      <c r="F75" s="21">
        <v>25.05</v>
      </c>
      <c r="G75" s="21">
        <v>167.9</v>
      </c>
      <c r="H75" s="26">
        <v>147</v>
      </c>
    </row>
    <row r="76" spans="1:8" x14ac:dyDescent="0.2">
      <c r="A76" s="92"/>
      <c r="B76" s="15" t="s">
        <v>107</v>
      </c>
      <c r="C76" s="16">
        <v>280</v>
      </c>
      <c r="D76" s="21">
        <v>19.559999999999999</v>
      </c>
      <c r="E76" s="21">
        <v>22.02</v>
      </c>
      <c r="F76" s="21">
        <v>55.1</v>
      </c>
      <c r="G76" s="21">
        <v>453.97</v>
      </c>
      <c r="H76" s="26">
        <v>407</v>
      </c>
    </row>
    <row r="77" spans="1:8" s="5" customFormat="1" x14ac:dyDescent="0.2">
      <c r="A77" s="92"/>
      <c r="B77" s="15" t="s">
        <v>11</v>
      </c>
      <c r="C77" s="16">
        <v>200</v>
      </c>
      <c r="D77" s="21">
        <v>0.04</v>
      </c>
      <c r="E77" s="21">
        <v>0</v>
      </c>
      <c r="F77" s="21">
        <v>9.3000000000000007</v>
      </c>
      <c r="G77" s="21">
        <v>35.42</v>
      </c>
      <c r="H77" s="26">
        <v>508</v>
      </c>
    </row>
    <row r="78" spans="1:8" s="5" customFormat="1" x14ac:dyDescent="0.2">
      <c r="A78" s="92"/>
      <c r="B78" s="15" t="s">
        <v>53</v>
      </c>
      <c r="C78" s="16">
        <v>30</v>
      </c>
      <c r="D78" s="21">
        <v>1.98</v>
      </c>
      <c r="E78" s="21">
        <v>0.27</v>
      </c>
      <c r="F78" s="21">
        <v>11.4</v>
      </c>
      <c r="G78" s="21">
        <v>59.7</v>
      </c>
      <c r="H78" s="26" t="s">
        <v>43</v>
      </c>
    </row>
    <row r="79" spans="1:8" s="5" customFormat="1" x14ac:dyDescent="0.2">
      <c r="A79" s="93"/>
      <c r="B79" s="15" t="s">
        <v>12</v>
      </c>
      <c r="C79" s="16">
        <v>30</v>
      </c>
      <c r="D79" s="21">
        <v>1.98</v>
      </c>
      <c r="E79" s="21">
        <v>0.36</v>
      </c>
      <c r="F79" s="21">
        <v>10.02</v>
      </c>
      <c r="G79" s="21">
        <v>52.2</v>
      </c>
      <c r="H79" s="26" t="s">
        <v>43</v>
      </c>
    </row>
    <row r="80" spans="1:8" x14ac:dyDescent="0.2">
      <c r="A80" s="74" t="s">
        <v>13</v>
      </c>
      <c r="B80" s="74"/>
      <c r="C80" s="53">
        <f>SUM(C74:C79)</f>
        <v>890</v>
      </c>
      <c r="D80" s="53">
        <f>SUM(D74:D79)</f>
        <v>29.04</v>
      </c>
      <c r="E80" s="53">
        <f>SUM(E74:E79)</f>
        <v>32.870000000000005</v>
      </c>
      <c r="F80" s="53">
        <f>SUM(F74:F79)</f>
        <v>118.27000000000001</v>
      </c>
      <c r="G80" s="53">
        <f>SUM(G74:G79)</f>
        <v>866.19</v>
      </c>
      <c r="H80" s="27"/>
    </row>
    <row r="81" spans="1:8" x14ac:dyDescent="0.2">
      <c r="A81" s="94" t="s">
        <v>122</v>
      </c>
      <c r="B81" s="72"/>
      <c r="C81" s="73"/>
      <c r="D81" s="54">
        <f>D80/90</f>
        <v>0.32266666666666666</v>
      </c>
      <c r="E81" s="54">
        <f>E80/92</f>
        <v>0.3572826086956522</v>
      </c>
      <c r="F81" s="54">
        <f>F80/383</f>
        <v>0.30879895561357706</v>
      </c>
      <c r="G81" s="54">
        <f>G80/2720</f>
        <v>0.31845220588235296</v>
      </c>
      <c r="H81" s="27"/>
    </row>
    <row r="82" spans="1:8" x14ac:dyDescent="0.2">
      <c r="A82" s="74" t="s">
        <v>14</v>
      </c>
      <c r="B82" s="15" t="s">
        <v>139</v>
      </c>
      <c r="C82" s="16">
        <v>200</v>
      </c>
      <c r="D82" s="21">
        <v>0.12</v>
      </c>
      <c r="E82" s="21">
        <v>0.06</v>
      </c>
      <c r="F82" s="21">
        <v>8.0399999999999991</v>
      </c>
      <c r="G82" s="21">
        <v>32.28</v>
      </c>
      <c r="H82" s="26" t="s">
        <v>140</v>
      </c>
    </row>
    <row r="83" spans="1:8" x14ac:dyDescent="0.2">
      <c r="A83" s="74"/>
      <c r="B83" s="15" t="s">
        <v>141</v>
      </c>
      <c r="C83" s="16">
        <v>100</v>
      </c>
      <c r="D83" s="21">
        <v>9.85</v>
      </c>
      <c r="E83" s="21">
        <v>10.59</v>
      </c>
      <c r="F83" s="21">
        <v>32.82</v>
      </c>
      <c r="G83" s="21">
        <v>267.83</v>
      </c>
      <c r="H83" s="26" t="s">
        <v>142</v>
      </c>
    </row>
    <row r="84" spans="1:8" s="5" customFormat="1" x14ac:dyDescent="0.2">
      <c r="A84" s="74" t="s">
        <v>16</v>
      </c>
      <c r="B84" s="74"/>
      <c r="C84" s="53">
        <f>SUM(C82:C83)</f>
        <v>300</v>
      </c>
      <c r="D84" s="22">
        <f>SUM(D82:D83)</f>
        <v>9.9699999999999989</v>
      </c>
      <c r="E84" s="22">
        <f t="shared" ref="E84:G84" si="4">SUM(E82:E83)</f>
        <v>10.65</v>
      </c>
      <c r="F84" s="22">
        <f t="shared" si="4"/>
        <v>40.86</v>
      </c>
      <c r="G84" s="22">
        <f t="shared" si="4"/>
        <v>300.11</v>
      </c>
      <c r="H84" s="27"/>
    </row>
    <row r="85" spans="1:8" x14ac:dyDescent="0.2">
      <c r="A85" s="65" t="s">
        <v>122</v>
      </c>
      <c r="B85" s="57"/>
      <c r="C85" s="53"/>
      <c r="D85" s="54">
        <f>D84/90</f>
        <v>0.11077777777777777</v>
      </c>
      <c r="E85" s="54">
        <f>E84/92</f>
        <v>0.11576086956521739</v>
      </c>
      <c r="F85" s="54">
        <f>F84/383</f>
        <v>0.10668407310704961</v>
      </c>
      <c r="G85" s="54">
        <f>G84/2720</f>
        <v>0.11033455882352941</v>
      </c>
      <c r="H85" s="55"/>
    </row>
    <row r="86" spans="1:8" ht="13.5" thickBot="1" x14ac:dyDescent="0.25">
      <c r="A86" s="75" t="s">
        <v>17</v>
      </c>
      <c r="B86" s="75"/>
      <c r="C86" s="10">
        <f>C72+C80+C84</f>
        <v>1740</v>
      </c>
      <c r="D86" s="25">
        <f>D84+D80+D72</f>
        <v>57.209999999999994</v>
      </c>
      <c r="E86" s="25">
        <f>E84+E80+E72</f>
        <v>62.36</v>
      </c>
      <c r="F86" s="25">
        <f>F84+F80+F72</f>
        <v>237.59</v>
      </c>
      <c r="G86" s="25">
        <f>G84+G80+G72</f>
        <v>1747.5400000000002</v>
      </c>
      <c r="H86" s="30"/>
    </row>
    <row r="87" spans="1:8" x14ac:dyDescent="0.2">
      <c r="A87" s="77" t="s">
        <v>25</v>
      </c>
      <c r="B87" s="78"/>
      <c r="C87" s="78"/>
      <c r="D87" s="78"/>
      <c r="E87" s="78"/>
      <c r="F87" s="78"/>
      <c r="G87" s="78"/>
      <c r="H87" s="79"/>
    </row>
    <row r="88" spans="1:8" x14ac:dyDescent="0.2">
      <c r="A88" s="74" t="s">
        <v>5</v>
      </c>
      <c r="B88" s="15" t="s">
        <v>31</v>
      </c>
      <c r="C88" s="16">
        <v>250</v>
      </c>
      <c r="D88" s="21">
        <v>19.63</v>
      </c>
      <c r="E88" s="21">
        <v>20.8</v>
      </c>
      <c r="F88" s="21">
        <v>64.599999999999994</v>
      </c>
      <c r="G88" s="21">
        <v>494.56</v>
      </c>
      <c r="H88" s="26" t="s">
        <v>143</v>
      </c>
    </row>
    <row r="89" spans="1:8" x14ac:dyDescent="0.2">
      <c r="A89" s="74"/>
      <c r="B89" s="24" t="s">
        <v>6</v>
      </c>
      <c r="C89" s="16">
        <v>100</v>
      </c>
      <c r="D89" s="21">
        <v>0.4</v>
      </c>
      <c r="E89" s="21">
        <v>0.4</v>
      </c>
      <c r="F89" s="21">
        <v>9.8000000000000007</v>
      </c>
      <c r="G89" s="21">
        <v>47</v>
      </c>
      <c r="H89" s="26" t="s">
        <v>43</v>
      </c>
    </row>
    <row r="90" spans="1:8" x14ac:dyDescent="0.2">
      <c r="A90" s="74"/>
      <c r="B90" s="15" t="s">
        <v>56</v>
      </c>
      <c r="C90" s="16">
        <v>200</v>
      </c>
      <c r="D90" s="21">
        <v>0.22</v>
      </c>
      <c r="E90" s="21">
        <v>0</v>
      </c>
      <c r="F90" s="21">
        <v>7.08</v>
      </c>
      <c r="G90" s="21">
        <v>29.12</v>
      </c>
      <c r="H90" s="26">
        <v>144</v>
      </c>
    </row>
    <row r="91" spans="1:8" s="5" customFormat="1" x14ac:dyDescent="0.2">
      <c r="A91" s="74" t="s">
        <v>8</v>
      </c>
      <c r="B91" s="74"/>
      <c r="C91" s="53">
        <f>SUM(C88:C90)</f>
        <v>550</v>
      </c>
      <c r="D91" s="22">
        <f>SUM(D88:D90)</f>
        <v>20.249999999999996</v>
      </c>
      <c r="E91" s="22">
        <f>SUM(E88:E90)</f>
        <v>21.2</v>
      </c>
      <c r="F91" s="22">
        <f>SUM(F88:F90)</f>
        <v>81.47999999999999</v>
      </c>
      <c r="G91" s="22">
        <f>SUM(G88:G90)</f>
        <v>570.67999999999995</v>
      </c>
      <c r="H91" s="27"/>
    </row>
    <row r="92" spans="1:8" x14ac:dyDescent="0.2">
      <c r="A92" s="94" t="s">
        <v>122</v>
      </c>
      <c r="B92" s="72"/>
      <c r="C92" s="73"/>
      <c r="D92" s="54">
        <f>D91/90</f>
        <v>0.22499999999999995</v>
      </c>
      <c r="E92" s="54">
        <f>E91/92</f>
        <v>0.23043478260869565</v>
      </c>
      <c r="F92" s="54">
        <f>F91/383</f>
        <v>0.2127415143603133</v>
      </c>
      <c r="G92" s="54">
        <f>G91/2720</f>
        <v>0.20980882352941174</v>
      </c>
      <c r="H92" s="27"/>
    </row>
    <row r="93" spans="1:8" x14ac:dyDescent="0.2">
      <c r="A93" s="91" t="s">
        <v>48</v>
      </c>
      <c r="B93" s="15" t="s">
        <v>63</v>
      </c>
      <c r="C93" s="16">
        <v>100</v>
      </c>
      <c r="D93" s="21">
        <v>0.25</v>
      </c>
      <c r="E93" s="21">
        <v>1.03</v>
      </c>
      <c r="F93" s="21">
        <v>2.67</v>
      </c>
      <c r="G93" s="21">
        <v>20.92</v>
      </c>
      <c r="H93" s="26">
        <v>119</v>
      </c>
    </row>
    <row r="94" spans="1:8" s="5" customFormat="1" x14ac:dyDescent="0.2">
      <c r="A94" s="92"/>
      <c r="B94" s="24" t="s">
        <v>144</v>
      </c>
      <c r="C94" s="48">
        <v>250</v>
      </c>
      <c r="D94" s="21">
        <v>2.48</v>
      </c>
      <c r="E94" s="21">
        <v>6.38</v>
      </c>
      <c r="F94" s="21">
        <v>9.4499999999999993</v>
      </c>
      <c r="G94" s="21">
        <v>194.04</v>
      </c>
      <c r="H94" s="26" t="s">
        <v>145</v>
      </c>
    </row>
    <row r="95" spans="1:8" s="5" customFormat="1" x14ac:dyDescent="0.2">
      <c r="A95" s="92"/>
      <c r="B95" s="15" t="s">
        <v>84</v>
      </c>
      <c r="C95" s="16">
        <v>280</v>
      </c>
      <c r="D95" s="21">
        <v>21.6</v>
      </c>
      <c r="E95" s="21">
        <v>22.8</v>
      </c>
      <c r="F95" s="21">
        <v>71.89</v>
      </c>
      <c r="G95" s="21">
        <v>566.07000000000005</v>
      </c>
      <c r="H95" s="26">
        <v>265</v>
      </c>
    </row>
    <row r="96" spans="1:8" s="5" customFormat="1" x14ac:dyDescent="0.2">
      <c r="A96" s="92"/>
      <c r="B96" s="15" t="s">
        <v>21</v>
      </c>
      <c r="C96" s="16">
        <v>200</v>
      </c>
      <c r="D96" s="21">
        <v>0.22</v>
      </c>
      <c r="E96" s="21">
        <v>0.1</v>
      </c>
      <c r="F96" s="21">
        <v>10.119999999999999</v>
      </c>
      <c r="G96" s="21">
        <v>41.8</v>
      </c>
      <c r="H96" s="26">
        <v>519</v>
      </c>
    </row>
    <row r="97" spans="1:18" x14ac:dyDescent="0.2">
      <c r="A97" s="92"/>
      <c r="B97" s="15" t="s">
        <v>53</v>
      </c>
      <c r="C97" s="16">
        <v>30</v>
      </c>
      <c r="D97" s="21">
        <v>1.98</v>
      </c>
      <c r="E97" s="21">
        <v>0.27</v>
      </c>
      <c r="F97" s="21">
        <v>11.4</v>
      </c>
      <c r="G97" s="21">
        <v>59.7</v>
      </c>
      <c r="H97" s="26" t="s">
        <v>43</v>
      </c>
    </row>
    <row r="98" spans="1:18" x14ac:dyDescent="0.2">
      <c r="A98" s="93"/>
      <c r="B98" s="15" t="s">
        <v>12</v>
      </c>
      <c r="C98" s="16">
        <v>30</v>
      </c>
      <c r="D98" s="21">
        <v>1.98</v>
      </c>
      <c r="E98" s="21">
        <v>0.36</v>
      </c>
      <c r="F98" s="21">
        <v>10.02</v>
      </c>
      <c r="G98" s="21">
        <v>52.2</v>
      </c>
      <c r="H98" s="26" t="s">
        <v>43</v>
      </c>
    </row>
    <row r="99" spans="1:18" x14ac:dyDescent="0.2">
      <c r="A99" s="74" t="s">
        <v>13</v>
      </c>
      <c r="B99" s="74"/>
      <c r="C99" s="53">
        <f>SUM(C93:C98)</f>
        <v>890</v>
      </c>
      <c r="D99" s="53">
        <f>SUM(D93:D98)</f>
        <v>28.51</v>
      </c>
      <c r="E99" s="53">
        <f>SUM(E93:E98)</f>
        <v>30.94</v>
      </c>
      <c r="F99" s="53">
        <f>SUM(F93:F98)</f>
        <v>115.55000000000001</v>
      </c>
      <c r="G99" s="53">
        <f>SUM(G93:G98)</f>
        <v>934.73</v>
      </c>
      <c r="H99" s="27"/>
    </row>
    <row r="100" spans="1:18" x14ac:dyDescent="0.2">
      <c r="A100" s="94" t="s">
        <v>122</v>
      </c>
      <c r="B100" s="72"/>
      <c r="C100" s="73"/>
      <c r="D100" s="54">
        <f>D99/90</f>
        <v>0.31677777777777777</v>
      </c>
      <c r="E100" s="54">
        <f>E99/92</f>
        <v>0.33630434782608698</v>
      </c>
      <c r="F100" s="54">
        <f>F99/383</f>
        <v>0.30169712793733683</v>
      </c>
      <c r="G100" s="54">
        <f>G99/2720</f>
        <v>0.34365073529411766</v>
      </c>
      <c r="H100" s="27"/>
    </row>
    <row r="101" spans="1:18" s="5" customFormat="1" x14ac:dyDescent="0.2">
      <c r="A101" s="74" t="s">
        <v>14</v>
      </c>
      <c r="B101" s="15" t="s">
        <v>146</v>
      </c>
      <c r="C101" s="16">
        <v>200</v>
      </c>
      <c r="D101" s="21">
        <v>0.2</v>
      </c>
      <c r="E101" s="21">
        <v>0.2</v>
      </c>
      <c r="F101" s="21">
        <v>11.8</v>
      </c>
      <c r="G101" s="21">
        <v>50.04</v>
      </c>
      <c r="H101" s="26" t="s">
        <v>147</v>
      </c>
    </row>
    <row r="102" spans="1:18" x14ac:dyDescent="0.2">
      <c r="A102" s="74"/>
      <c r="B102" s="15" t="s">
        <v>148</v>
      </c>
      <c r="C102" s="16">
        <v>100</v>
      </c>
      <c r="D102" s="21">
        <v>10.65</v>
      </c>
      <c r="E102" s="21">
        <v>10.32</v>
      </c>
      <c r="F102" s="21">
        <v>31.14</v>
      </c>
      <c r="G102" s="21">
        <v>224.11</v>
      </c>
      <c r="H102" s="26" t="s">
        <v>149</v>
      </c>
      <c r="L102" s="39"/>
      <c r="M102" s="40"/>
      <c r="N102" s="41"/>
      <c r="O102" s="41"/>
      <c r="P102" s="41"/>
      <c r="Q102" s="41"/>
      <c r="R102" s="42"/>
    </row>
    <row r="103" spans="1:18" x14ac:dyDescent="0.2">
      <c r="A103" s="74" t="s">
        <v>16</v>
      </c>
      <c r="B103" s="74"/>
      <c r="C103" s="53">
        <f>SUM(C101:C102)</f>
        <v>300</v>
      </c>
      <c r="D103" s="22">
        <f>SUM(D101:D102)</f>
        <v>10.85</v>
      </c>
      <c r="E103" s="22">
        <f t="shared" ref="E103:G103" si="5">SUM(E101:E102)</f>
        <v>10.52</v>
      </c>
      <c r="F103" s="22">
        <f t="shared" si="5"/>
        <v>42.94</v>
      </c>
      <c r="G103" s="22">
        <f t="shared" si="5"/>
        <v>274.15000000000003</v>
      </c>
      <c r="H103" s="27"/>
      <c r="L103" s="39"/>
      <c r="M103" s="40"/>
      <c r="N103" s="41"/>
      <c r="O103" s="41"/>
      <c r="P103" s="41"/>
      <c r="Q103" s="41"/>
      <c r="R103" s="42"/>
    </row>
    <row r="104" spans="1:18" x14ac:dyDescent="0.2">
      <c r="A104" s="65" t="s">
        <v>122</v>
      </c>
      <c r="B104" s="57"/>
      <c r="C104" s="53"/>
      <c r="D104" s="54">
        <f>D103/90</f>
        <v>0.12055555555555555</v>
      </c>
      <c r="E104" s="54">
        <f>E103/92</f>
        <v>0.11434782608695651</v>
      </c>
      <c r="F104" s="54">
        <f>F103/383</f>
        <v>0.1121148825065274</v>
      </c>
      <c r="G104" s="54">
        <f>G103/2720</f>
        <v>0.1007904411764706</v>
      </c>
      <c r="H104" s="55"/>
      <c r="L104" s="39"/>
      <c r="M104" s="40"/>
      <c r="N104" s="41"/>
      <c r="O104" s="41"/>
      <c r="P104" s="41"/>
      <c r="Q104" s="41"/>
      <c r="R104" s="42"/>
    </row>
    <row r="105" spans="1:18" ht="13.5" thickBot="1" x14ac:dyDescent="0.25">
      <c r="A105" s="75" t="s">
        <v>17</v>
      </c>
      <c r="B105" s="75"/>
      <c r="C105" s="10">
        <f>C91+C99+C103</f>
        <v>1740</v>
      </c>
      <c r="D105" s="25">
        <f>D103+D99+D91</f>
        <v>59.61</v>
      </c>
      <c r="E105" s="25">
        <f>E103+E99+E91</f>
        <v>62.66</v>
      </c>
      <c r="F105" s="25">
        <f>F103+F99+F91</f>
        <v>239.97</v>
      </c>
      <c r="G105" s="25">
        <f>G103+G99+G91</f>
        <v>1779.56</v>
      </c>
      <c r="H105" s="30"/>
    </row>
    <row r="106" spans="1:18" x14ac:dyDescent="0.2">
      <c r="A106" s="77" t="s">
        <v>34</v>
      </c>
      <c r="B106" s="78"/>
      <c r="C106" s="78"/>
      <c r="D106" s="78"/>
      <c r="E106" s="78"/>
      <c r="F106" s="78"/>
      <c r="G106" s="78"/>
      <c r="H106" s="79"/>
    </row>
    <row r="107" spans="1:18" x14ac:dyDescent="0.2">
      <c r="A107" s="74" t="s">
        <v>5</v>
      </c>
      <c r="B107" s="15" t="s">
        <v>54</v>
      </c>
      <c r="C107" s="16">
        <v>270</v>
      </c>
      <c r="D107" s="21">
        <v>15.12</v>
      </c>
      <c r="E107" s="21">
        <v>19.04</v>
      </c>
      <c r="F107" s="21">
        <v>27.14</v>
      </c>
      <c r="G107" s="21">
        <v>331.65</v>
      </c>
      <c r="H107" s="26">
        <v>250</v>
      </c>
    </row>
    <row r="108" spans="1:18" x14ac:dyDescent="0.2">
      <c r="A108" s="74"/>
      <c r="B108" s="15" t="s">
        <v>65</v>
      </c>
      <c r="C108" s="16">
        <v>30</v>
      </c>
      <c r="D108" s="21">
        <v>0.21</v>
      </c>
      <c r="E108" s="21">
        <v>0.06</v>
      </c>
      <c r="F108" s="21">
        <v>19.23</v>
      </c>
      <c r="G108" s="21">
        <v>75</v>
      </c>
      <c r="H108" s="26" t="s">
        <v>43</v>
      </c>
    </row>
    <row r="109" spans="1:18" s="5" customFormat="1" x14ac:dyDescent="0.2">
      <c r="A109" s="74"/>
      <c r="B109" s="15" t="s">
        <v>20</v>
      </c>
      <c r="C109" s="16">
        <v>50</v>
      </c>
      <c r="D109" s="21">
        <v>3.75</v>
      </c>
      <c r="E109" s="21">
        <v>1.25</v>
      </c>
      <c r="F109" s="21">
        <v>26</v>
      </c>
      <c r="G109" s="21">
        <v>135</v>
      </c>
      <c r="H109" s="26" t="s">
        <v>43</v>
      </c>
    </row>
    <row r="110" spans="1:18" x14ac:dyDescent="0.2">
      <c r="A110" s="74"/>
      <c r="B110" s="15" t="s">
        <v>7</v>
      </c>
      <c r="C110" s="16">
        <v>200</v>
      </c>
      <c r="D110" s="21">
        <v>0.2</v>
      </c>
      <c r="E110" s="21">
        <v>0.06</v>
      </c>
      <c r="F110" s="21">
        <v>7.06</v>
      </c>
      <c r="G110" s="21">
        <v>28.04</v>
      </c>
      <c r="H110" s="26">
        <v>143</v>
      </c>
    </row>
    <row r="111" spans="1:18" x14ac:dyDescent="0.2">
      <c r="A111" s="74" t="s">
        <v>8</v>
      </c>
      <c r="B111" s="74"/>
      <c r="C111" s="53">
        <f>SUM(C107:C110)</f>
        <v>550</v>
      </c>
      <c r="D111" s="22">
        <f>SUM(D107:D110)</f>
        <v>19.279999999999998</v>
      </c>
      <c r="E111" s="22">
        <f>SUM(E107:E110)</f>
        <v>20.409999999999997</v>
      </c>
      <c r="F111" s="22">
        <f>SUM(F107:F110)</f>
        <v>79.430000000000007</v>
      </c>
      <c r="G111" s="22">
        <f>SUM(G107:G110)</f>
        <v>569.68999999999994</v>
      </c>
      <c r="H111" s="27"/>
    </row>
    <row r="112" spans="1:18" s="5" customFormat="1" x14ac:dyDescent="0.2">
      <c r="A112" s="94" t="s">
        <v>122</v>
      </c>
      <c r="B112" s="72"/>
      <c r="C112" s="73"/>
      <c r="D112" s="54">
        <f>D111/90</f>
        <v>0.2142222222222222</v>
      </c>
      <c r="E112" s="54">
        <f>E111/92</f>
        <v>0.2218478260869565</v>
      </c>
      <c r="F112" s="54">
        <f>F111/383</f>
        <v>0.20738903394255875</v>
      </c>
      <c r="G112" s="54">
        <f>G111/2720</f>
        <v>0.20944485294117646</v>
      </c>
      <c r="H112" s="27"/>
    </row>
    <row r="113" spans="1:8" s="5" customFormat="1" x14ac:dyDescent="0.2">
      <c r="A113" s="91" t="s">
        <v>48</v>
      </c>
      <c r="B113" s="43" t="s">
        <v>62</v>
      </c>
      <c r="C113" s="35">
        <v>100</v>
      </c>
      <c r="D113" s="35">
        <v>1.32</v>
      </c>
      <c r="E113" s="35">
        <v>0.1</v>
      </c>
      <c r="F113" s="35">
        <v>6.97</v>
      </c>
      <c r="G113" s="35">
        <v>35.35</v>
      </c>
      <c r="H113" s="26">
        <v>16</v>
      </c>
    </row>
    <row r="114" spans="1:8" s="5" customFormat="1" x14ac:dyDescent="0.2">
      <c r="A114" s="92"/>
      <c r="B114" s="15" t="s">
        <v>66</v>
      </c>
      <c r="C114" s="16">
        <v>250</v>
      </c>
      <c r="D114" s="21">
        <v>2.65</v>
      </c>
      <c r="E114" s="21">
        <v>4</v>
      </c>
      <c r="F114" s="21">
        <v>10.98</v>
      </c>
      <c r="G114" s="21">
        <v>165.95</v>
      </c>
      <c r="H114" s="26" t="s">
        <v>150</v>
      </c>
    </row>
    <row r="115" spans="1:8" x14ac:dyDescent="0.2">
      <c r="A115" s="92"/>
      <c r="B115" s="37" t="s">
        <v>67</v>
      </c>
      <c r="C115" s="38">
        <v>100</v>
      </c>
      <c r="D115" s="21">
        <v>14.22</v>
      </c>
      <c r="E115" s="21">
        <v>19.899999999999999</v>
      </c>
      <c r="F115" s="21">
        <v>25.9</v>
      </c>
      <c r="G115" s="21">
        <v>239.53</v>
      </c>
      <c r="H115" s="26" t="s">
        <v>151</v>
      </c>
    </row>
    <row r="116" spans="1:8" x14ac:dyDescent="0.2">
      <c r="A116" s="92"/>
      <c r="B116" s="15" t="s">
        <v>68</v>
      </c>
      <c r="C116" s="16">
        <v>180</v>
      </c>
      <c r="D116" s="21">
        <v>6.78</v>
      </c>
      <c r="E116" s="21">
        <v>3</v>
      </c>
      <c r="F116" s="21">
        <v>42.7</v>
      </c>
      <c r="G116" s="21">
        <v>229.68</v>
      </c>
      <c r="H116" s="26">
        <v>291</v>
      </c>
    </row>
    <row r="117" spans="1:8" x14ac:dyDescent="0.2">
      <c r="A117" s="92"/>
      <c r="B117" s="15" t="s">
        <v>11</v>
      </c>
      <c r="C117" s="16">
        <v>200</v>
      </c>
      <c r="D117" s="21">
        <v>0.04</v>
      </c>
      <c r="E117" s="21">
        <v>0</v>
      </c>
      <c r="F117" s="21">
        <v>9.3000000000000007</v>
      </c>
      <c r="G117" s="21">
        <v>35.42</v>
      </c>
      <c r="H117" s="26">
        <v>508</v>
      </c>
    </row>
    <row r="118" spans="1:8" x14ac:dyDescent="0.2">
      <c r="A118" s="92"/>
      <c r="B118" s="15" t="s">
        <v>53</v>
      </c>
      <c r="C118" s="16">
        <v>30</v>
      </c>
      <c r="D118" s="21">
        <v>1.98</v>
      </c>
      <c r="E118" s="21">
        <v>0.27</v>
      </c>
      <c r="F118" s="21">
        <v>11.4</v>
      </c>
      <c r="G118" s="21">
        <v>59.7</v>
      </c>
      <c r="H118" s="26" t="s">
        <v>43</v>
      </c>
    </row>
    <row r="119" spans="1:8" s="5" customFormat="1" x14ac:dyDescent="0.2">
      <c r="A119" s="93"/>
      <c r="B119" s="15" t="s">
        <v>12</v>
      </c>
      <c r="C119" s="16">
        <v>30</v>
      </c>
      <c r="D119" s="21">
        <v>1.98</v>
      </c>
      <c r="E119" s="21">
        <v>0.36</v>
      </c>
      <c r="F119" s="21">
        <v>10.02</v>
      </c>
      <c r="G119" s="21">
        <v>52.2</v>
      </c>
      <c r="H119" s="26" t="s">
        <v>43</v>
      </c>
    </row>
    <row r="120" spans="1:8" x14ac:dyDescent="0.2">
      <c r="A120" s="74" t="s">
        <v>13</v>
      </c>
      <c r="B120" s="74"/>
      <c r="C120" s="53">
        <f>SUM(C113:C119)</f>
        <v>890</v>
      </c>
      <c r="D120" s="53">
        <f>SUM(D113:D119)</f>
        <v>28.970000000000002</v>
      </c>
      <c r="E120" s="53">
        <f>SUM(E113:E119)</f>
        <v>27.63</v>
      </c>
      <c r="F120" s="53">
        <f>SUM(F113:F119)</f>
        <v>117.27</v>
      </c>
      <c r="G120" s="53">
        <f>SUM(G113:G119)</f>
        <v>817.83</v>
      </c>
      <c r="H120" s="27"/>
    </row>
    <row r="121" spans="1:8" x14ac:dyDescent="0.2">
      <c r="A121" s="94" t="s">
        <v>122</v>
      </c>
      <c r="B121" s="72"/>
      <c r="C121" s="73"/>
      <c r="D121" s="54">
        <f>D120/90</f>
        <v>0.32188888888888889</v>
      </c>
      <c r="E121" s="54">
        <f>E120/92</f>
        <v>0.30032608695652174</v>
      </c>
      <c r="F121" s="54">
        <f>F120/383</f>
        <v>0.30618798955613574</v>
      </c>
      <c r="G121" s="54">
        <f>G120/2720</f>
        <v>0.30067279411764708</v>
      </c>
      <c r="H121" s="27"/>
    </row>
    <row r="122" spans="1:8" x14ac:dyDescent="0.2">
      <c r="A122" s="74" t="s">
        <v>14</v>
      </c>
      <c r="B122" s="24" t="s">
        <v>69</v>
      </c>
      <c r="C122" s="16">
        <v>100</v>
      </c>
      <c r="D122" s="21">
        <v>9.9600000000000009</v>
      </c>
      <c r="E122" s="21">
        <v>10.029999999999999</v>
      </c>
      <c r="F122" s="21">
        <v>25.32</v>
      </c>
      <c r="G122" s="21">
        <v>258.33</v>
      </c>
      <c r="H122" s="26" t="s">
        <v>152</v>
      </c>
    </row>
    <row r="123" spans="1:8" x14ac:dyDescent="0.2">
      <c r="A123" s="74"/>
      <c r="B123" s="15" t="s">
        <v>15</v>
      </c>
      <c r="C123" s="16">
        <v>200</v>
      </c>
      <c r="D123" s="23">
        <v>0</v>
      </c>
      <c r="E123" s="21">
        <v>0</v>
      </c>
      <c r="F123" s="21">
        <v>22</v>
      </c>
      <c r="G123" s="21">
        <v>80</v>
      </c>
      <c r="H123" s="26">
        <v>614</v>
      </c>
    </row>
    <row r="124" spans="1:8" x14ac:dyDescent="0.2">
      <c r="A124" s="74" t="s">
        <v>16</v>
      </c>
      <c r="B124" s="74"/>
      <c r="C124" s="53">
        <f>SUM(C122:C123)</f>
        <v>300</v>
      </c>
      <c r="D124" s="22">
        <f>SUM(D122:D123)</f>
        <v>9.9600000000000009</v>
      </c>
      <c r="E124" s="22">
        <f t="shared" ref="E124:G124" si="6">SUM(E122:E123)</f>
        <v>10.029999999999999</v>
      </c>
      <c r="F124" s="22">
        <f t="shared" si="6"/>
        <v>47.32</v>
      </c>
      <c r="G124" s="22">
        <f t="shared" si="6"/>
        <v>338.33</v>
      </c>
      <c r="H124" s="27"/>
    </row>
    <row r="125" spans="1:8" x14ac:dyDescent="0.2">
      <c r="A125" s="65" t="s">
        <v>122</v>
      </c>
      <c r="B125" s="57"/>
      <c r="C125" s="53"/>
      <c r="D125" s="54">
        <f>D124/90</f>
        <v>0.11066666666666668</v>
      </c>
      <c r="E125" s="54">
        <f>E124/92</f>
        <v>0.10902173913043478</v>
      </c>
      <c r="F125" s="54">
        <f>F124/383</f>
        <v>0.1235509138381201</v>
      </c>
      <c r="G125" s="54">
        <f>G124/2720</f>
        <v>0.1243860294117647</v>
      </c>
      <c r="H125" s="55"/>
    </row>
    <row r="126" spans="1:8" ht="13.5" thickBot="1" x14ac:dyDescent="0.25">
      <c r="A126" s="75" t="s">
        <v>17</v>
      </c>
      <c r="B126" s="75"/>
      <c r="C126" s="10">
        <f>C111+C120+C124</f>
        <v>1740</v>
      </c>
      <c r="D126" s="58">
        <f>D124+D120+D111</f>
        <v>58.210000000000008</v>
      </c>
      <c r="E126" s="58">
        <f>E124+E120+E111</f>
        <v>58.069999999999993</v>
      </c>
      <c r="F126" s="25">
        <f>F124+F120+F111</f>
        <v>244.02</v>
      </c>
      <c r="G126" s="25">
        <f>G124+G120+G111</f>
        <v>1725.85</v>
      </c>
      <c r="H126" s="30"/>
    </row>
    <row r="127" spans="1:8" s="5" customFormat="1" x14ac:dyDescent="0.2">
      <c r="A127" s="83" t="s">
        <v>26</v>
      </c>
      <c r="B127" s="84"/>
      <c r="C127" s="84"/>
      <c r="D127" s="84"/>
      <c r="E127" s="84"/>
      <c r="F127" s="84"/>
      <c r="G127" s="84"/>
      <c r="H127" s="85"/>
    </row>
    <row r="128" spans="1:8" x14ac:dyDescent="0.2">
      <c r="A128" s="86" t="s">
        <v>5</v>
      </c>
      <c r="B128" s="15" t="s">
        <v>70</v>
      </c>
      <c r="C128" s="16">
        <v>250</v>
      </c>
      <c r="D128" s="21">
        <v>10.1</v>
      </c>
      <c r="E128" s="21">
        <v>10.58</v>
      </c>
      <c r="F128" s="21">
        <v>44.63</v>
      </c>
      <c r="G128" s="21">
        <v>300.2</v>
      </c>
      <c r="H128" s="26">
        <v>267</v>
      </c>
    </row>
    <row r="129" spans="1:8" x14ac:dyDescent="0.2">
      <c r="A129" s="87"/>
      <c r="B129" s="15" t="s">
        <v>137</v>
      </c>
      <c r="C129" s="16">
        <v>100</v>
      </c>
      <c r="D129" s="21">
        <v>8.18</v>
      </c>
      <c r="E129" s="21">
        <v>8.7200000000000006</v>
      </c>
      <c r="F129" s="21">
        <v>38.770000000000003</v>
      </c>
      <c r="G129" s="21">
        <v>282.26</v>
      </c>
      <c r="H129" s="26">
        <v>563</v>
      </c>
    </row>
    <row r="130" spans="1:8" s="5" customFormat="1" x14ac:dyDescent="0.2">
      <c r="A130" s="87"/>
      <c r="B130" s="15" t="s">
        <v>7</v>
      </c>
      <c r="C130" s="16">
        <v>200</v>
      </c>
      <c r="D130" s="21">
        <v>0.2</v>
      </c>
      <c r="E130" s="21">
        <v>0.06</v>
      </c>
      <c r="F130" s="21">
        <v>7.06</v>
      </c>
      <c r="G130" s="21">
        <v>28.04</v>
      </c>
      <c r="H130" s="26">
        <v>143</v>
      </c>
    </row>
    <row r="131" spans="1:8" s="5" customFormat="1" x14ac:dyDescent="0.2">
      <c r="A131" s="74" t="s">
        <v>8</v>
      </c>
      <c r="B131" s="74"/>
      <c r="C131" s="53">
        <f>SUM(C128:C130)</f>
        <v>550</v>
      </c>
      <c r="D131" s="22">
        <f>SUM(D128:D130)</f>
        <v>18.48</v>
      </c>
      <c r="E131" s="22">
        <f>SUM(E128:E130)</f>
        <v>19.36</v>
      </c>
      <c r="F131" s="22">
        <f>SUM(F128:F130)</f>
        <v>90.460000000000008</v>
      </c>
      <c r="G131" s="22">
        <f>SUM(G128:G130)</f>
        <v>610.5</v>
      </c>
      <c r="H131" s="27"/>
    </row>
    <row r="132" spans="1:8" s="5" customFormat="1" x14ac:dyDescent="0.2">
      <c r="A132" s="94" t="s">
        <v>122</v>
      </c>
      <c r="B132" s="72"/>
      <c r="C132" s="73"/>
      <c r="D132" s="54">
        <f>D131/90</f>
        <v>0.20533333333333334</v>
      </c>
      <c r="E132" s="54">
        <f>E131/92</f>
        <v>0.21043478260869564</v>
      </c>
      <c r="F132" s="54">
        <f>F131/383</f>
        <v>0.23618798955613579</v>
      </c>
      <c r="G132" s="54">
        <f>G131/2720</f>
        <v>0.22444852941176471</v>
      </c>
      <c r="H132" s="27"/>
    </row>
    <row r="133" spans="1:8" x14ac:dyDescent="0.2">
      <c r="A133" s="91" t="s">
        <v>48</v>
      </c>
      <c r="B133" s="43" t="s">
        <v>59</v>
      </c>
      <c r="C133" s="35">
        <v>100</v>
      </c>
      <c r="D133" s="35">
        <v>1.5</v>
      </c>
      <c r="E133" s="35">
        <v>0.1</v>
      </c>
      <c r="F133" s="35">
        <v>8.8000000000000007</v>
      </c>
      <c r="G133" s="35">
        <v>42</v>
      </c>
      <c r="H133" s="26">
        <v>17</v>
      </c>
    </row>
    <row r="134" spans="1:8" x14ac:dyDescent="0.2">
      <c r="A134" s="92"/>
      <c r="B134" s="24" t="s">
        <v>153</v>
      </c>
      <c r="C134" s="48">
        <v>250</v>
      </c>
      <c r="D134" s="21">
        <v>4.93</v>
      </c>
      <c r="E134" s="21">
        <v>6.65</v>
      </c>
      <c r="F134" s="21">
        <v>20.78</v>
      </c>
      <c r="G134" s="21">
        <v>174.25</v>
      </c>
      <c r="H134" s="49">
        <v>144</v>
      </c>
    </row>
    <row r="135" spans="1:8" x14ac:dyDescent="0.2">
      <c r="A135" s="92"/>
      <c r="B135" s="15" t="s">
        <v>85</v>
      </c>
      <c r="C135" s="16">
        <v>100</v>
      </c>
      <c r="D135" s="21">
        <v>14.88</v>
      </c>
      <c r="E135" s="21">
        <v>18.100000000000001</v>
      </c>
      <c r="F135" s="21">
        <v>24</v>
      </c>
      <c r="G135" s="21">
        <v>306.86</v>
      </c>
      <c r="H135" s="26" t="s">
        <v>154</v>
      </c>
    </row>
    <row r="136" spans="1:8" x14ac:dyDescent="0.2">
      <c r="A136" s="92"/>
      <c r="B136" s="15" t="s">
        <v>71</v>
      </c>
      <c r="C136" s="16">
        <v>180</v>
      </c>
      <c r="D136" s="21">
        <v>4.6399999999999997</v>
      </c>
      <c r="E136" s="21">
        <v>5.64</v>
      </c>
      <c r="F136" s="21">
        <v>48.1</v>
      </c>
      <c r="G136" s="21">
        <v>261.64</v>
      </c>
      <c r="H136" s="26">
        <v>414</v>
      </c>
    </row>
    <row r="137" spans="1:8" x14ac:dyDescent="0.2">
      <c r="A137" s="92"/>
      <c r="B137" s="15" t="s">
        <v>21</v>
      </c>
      <c r="C137" s="16">
        <v>200</v>
      </c>
      <c r="D137" s="21">
        <v>0.22</v>
      </c>
      <c r="E137" s="21">
        <v>0.1</v>
      </c>
      <c r="F137" s="21">
        <v>10.119999999999999</v>
      </c>
      <c r="G137" s="21">
        <v>41.8</v>
      </c>
      <c r="H137" s="26">
        <v>519</v>
      </c>
    </row>
    <row r="138" spans="1:8" s="5" customFormat="1" x14ac:dyDescent="0.2">
      <c r="A138" s="92"/>
      <c r="B138" s="15" t="s">
        <v>53</v>
      </c>
      <c r="C138" s="16">
        <v>30</v>
      </c>
      <c r="D138" s="21">
        <v>1.98</v>
      </c>
      <c r="E138" s="21">
        <v>0.27</v>
      </c>
      <c r="F138" s="21">
        <v>11.4</v>
      </c>
      <c r="G138" s="21">
        <v>59.7</v>
      </c>
      <c r="H138" s="26" t="s">
        <v>43</v>
      </c>
    </row>
    <row r="139" spans="1:8" x14ac:dyDescent="0.2">
      <c r="A139" s="93"/>
      <c r="B139" s="15" t="s">
        <v>12</v>
      </c>
      <c r="C139" s="16">
        <v>30</v>
      </c>
      <c r="D139" s="21">
        <v>1.98</v>
      </c>
      <c r="E139" s="21">
        <v>0.36</v>
      </c>
      <c r="F139" s="21">
        <v>10.02</v>
      </c>
      <c r="G139" s="21">
        <v>52.2</v>
      </c>
      <c r="H139" s="26" t="s">
        <v>43</v>
      </c>
    </row>
    <row r="140" spans="1:8" x14ac:dyDescent="0.2">
      <c r="A140" s="74" t="s">
        <v>13</v>
      </c>
      <c r="B140" s="74"/>
      <c r="C140" s="53">
        <f>SUM(C133:C139)</f>
        <v>890</v>
      </c>
      <c r="D140" s="53">
        <f>SUM(D133:D139)</f>
        <v>30.130000000000003</v>
      </c>
      <c r="E140" s="53">
        <f>SUM(E133:E139)</f>
        <v>31.220000000000002</v>
      </c>
      <c r="F140" s="53">
        <f>SUM(F133:F139)</f>
        <v>133.22000000000003</v>
      </c>
      <c r="G140" s="53">
        <f>SUM(G133:G139)</f>
        <v>938.45</v>
      </c>
      <c r="H140" s="27"/>
    </row>
    <row r="141" spans="1:8" x14ac:dyDescent="0.2">
      <c r="A141" s="94" t="s">
        <v>122</v>
      </c>
      <c r="B141" s="72"/>
      <c r="C141" s="73"/>
      <c r="D141" s="54">
        <f>D140/90</f>
        <v>0.33477777777777779</v>
      </c>
      <c r="E141" s="54">
        <f>E140/92</f>
        <v>0.33934782608695657</v>
      </c>
      <c r="F141" s="54">
        <f>F140/383</f>
        <v>0.34783289817232382</v>
      </c>
      <c r="G141" s="54">
        <f>G140/2720</f>
        <v>0.34501838235294119</v>
      </c>
      <c r="H141" s="27"/>
    </row>
    <row r="142" spans="1:8" x14ac:dyDescent="0.2">
      <c r="A142" s="74" t="s">
        <v>14</v>
      </c>
      <c r="B142" s="15" t="s">
        <v>155</v>
      </c>
      <c r="C142" s="16">
        <v>200</v>
      </c>
      <c r="D142" s="21">
        <v>0.2</v>
      </c>
      <c r="E142" s="21">
        <v>0.2</v>
      </c>
      <c r="F142" s="21">
        <v>22.8</v>
      </c>
      <c r="G142" s="21">
        <v>100</v>
      </c>
      <c r="H142" s="26" t="s">
        <v>156</v>
      </c>
    </row>
    <row r="143" spans="1:8" x14ac:dyDescent="0.2">
      <c r="A143" s="74"/>
      <c r="B143" s="15" t="s">
        <v>157</v>
      </c>
      <c r="C143" s="16">
        <v>100</v>
      </c>
      <c r="D143" s="21">
        <v>9.92</v>
      </c>
      <c r="E143" s="21">
        <v>10.87</v>
      </c>
      <c r="F143" s="21">
        <v>25.61</v>
      </c>
      <c r="G143" s="21">
        <v>246.49</v>
      </c>
      <c r="H143" s="26" t="s">
        <v>158</v>
      </c>
    </row>
    <row r="144" spans="1:8" x14ac:dyDescent="0.2">
      <c r="A144" s="74" t="s">
        <v>16</v>
      </c>
      <c r="B144" s="74"/>
      <c r="C144" s="53">
        <f>SUM(C142:C143)</f>
        <v>300</v>
      </c>
      <c r="D144" s="22">
        <f>SUM(D142:D143)</f>
        <v>10.119999999999999</v>
      </c>
      <c r="E144" s="22">
        <f t="shared" ref="E144:G144" si="7">SUM(E142:E143)</f>
        <v>11.069999999999999</v>
      </c>
      <c r="F144" s="22">
        <f t="shared" si="7"/>
        <v>48.41</v>
      </c>
      <c r="G144" s="22">
        <f t="shared" si="7"/>
        <v>346.49</v>
      </c>
      <c r="H144" s="27"/>
    </row>
    <row r="145" spans="1:8" s="5" customFormat="1" x14ac:dyDescent="0.2">
      <c r="A145" s="65" t="s">
        <v>122</v>
      </c>
      <c r="B145" s="57"/>
      <c r="C145" s="53"/>
      <c r="D145" s="54">
        <f>D144/90</f>
        <v>0.11244444444444443</v>
      </c>
      <c r="E145" s="54">
        <f>E144/92</f>
        <v>0.12032608695652172</v>
      </c>
      <c r="F145" s="54">
        <f>F144/383</f>
        <v>0.12639686684073106</v>
      </c>
      <c r="G145" s="54">
        <f>G144/2720</f>
        <v>0.12738602941176472</v>
      </c>
      <c r="H145" s="55"/>
    </row>
    <row r="146" spans="1:8" ht="13.5" thickBot="1" x14ac:dyDescent="0.25">
      <c r="A146" s="75" t="s">
        <v>17</v>
      </c>
      <c r="B146" s="75"/>
      <c r="C146" s="10">
        <f>C131+C140+C144</f>
        <v>1740</v>
      </c>
      <c r="D146" s="25">
        <f>D144+D140+D131</f>
        <v>58.730000000000004</v>
      </c>
      <c r="E146" s="25">
        <f>E144+E140+E131</f>
        <v>61.65</v>
      </c>
      <c r="F146" s="25">
        <f>F144+F140+F131</f>
        <v>272.09000000000003</v>
      </c>
      <c r="G146" s="25">
        <f>G144+G140+G131</f>
        <v>1895.44</v>
      </c>
      <c r="H146" s="30"/>
    </row>
    <row r="147" spans="1:8" x14ac:dyDescent="0.2">
      <c r="A147" s="88" t="s">
        <v>27</v>
      </c>
      <c r="B147" s="89"/>
      <c r="C147" s="89"/>
      <c r="D147" s="89"/>
      <c r="E147" s="89"/>
      <c r="F147" s="89"/>
      <c r="G147" s="89"/>
      <c r="H147" s="90"/>
    </row>
    <row r="148" spans="1:8" s="5" customFormat="1" x14ac:dyDescent="0.2">
      <c r="A148" s="74" t="s">
        <v>5</v>
      </c>
      <c r="B148" s="15" t="s">
        <v>73</v>
      </c>
      <c r="C148" s="16">
        <v>210</v>
      </c>
      <c r="D148" s="21">
        <v>17.5</v>
      </c>
      <c r="E148" s="21">
        <v>19.579999999999998</v>
      </c>
      <c r="F148" s="21">
        <v>40.04</v>
      </c>
      <c r="G148" s="21">
        <v>387.03</v>
      </c>
      <c r="H148" s="26" t="s">
        <v>159</v>
      </c>
    </row>
    <row r="149" spans="1:8" s="5" customFormat="1" x14ac:dyDescent="0.2">
      <c r="A149" s="74"/>
      <c r="B149" s="15" t="s">
        <v>20</v>
      </c>
      <c r="C149" s="16">
        <v>40</v>
      </c>
      <c r="D149" s="21">
        <v>3</v>
      </c>
      <c r="E149" s="21">
        <v>1</v>
      </c>
      <c r="F149" s="21">
        <v>20.8</v>
      </c>
      <c r="G149" s="21">
        <v>108</v>
      </c>
      <c r="H149" s="26" t="s">
        <v>43</v>
      </c>
    </row>
    <row r="150" spans="1:8" s="5" customFormat="1" x14ac:dyDescent="0.2">
      <c r="A150" s="74"/>
      <c r="B150" s="24" t="s">
        <v>6</v>
      </c>
      <c r="C150" s="16">
        <v>100</v>
      </c>
      <c r="D150" s="21">
        <v>0.4</v>
      </c>
      <c r="E150" s="21">
        <v>0.4</v>
      </c>
      <c r="F150" s="21">
        <v>9.8000000000000007</v>
      </c>
      <c r="G150" s="21">
        <v>47</v>
      </c>
      <c r="H150" s="26" t="s">
        <v>43</v>
      </c>
    </row>
    <row r="151" spans="1:8" x14ac:dyDescent="0.2">
      <c r="A151" s="74"/>
      <c r="B151" s="15" t="s">
        <v>131</v>
      </c>
      <c r="C151" s="16">
        <v>200</v>
      </c>
      <c r="D151" s="21">
        <v>0</v>
      </c>
      <c r="E151" s="21">
        <v>0</v>
      </c>
      <c r="F151" s="21">
        <v>6.98</v>
      </c>
      <c r="G151" s="21">
        <v>26.54</v>
      </c>
      <c r="H151" s="26" t="s">
        <v>132</v>
      </c>
    </row>
    <row r="152" spans="1:8" x14ac:dyDescent="0.2">
      <c r="A152" s="74" t="s">
        <v>8</v>
      </c>
      <c r="B152" s="74"/>
      <c r="C152" s="53">
        <f>SUM(C148:C151)</f>
        <v>550</v>
      </c>
      <c r="D152" s="22">
        <f>SUM(D148:D151)</f>
        <v>20.9</v>
      </c>
      <c r="E152" s="22">
        <f>SUM(E148:E151)</f>
        <v>20.979999999999997</v>
      </c>
      <c r="F152" s="22">
        <f>SUM(F148:F151)</f>
        <v>77.62</v>
      </c>
      <c r="G152" s="22">
        <f>SUM(G148:G151)</f>
        <v>568.56999999999994</v>
      </c>
      <c r="H152" s="27"/>
    </row>
    <row r="153" spans="1:8" x14ac:dyDescent="0.2">
      <c r="A153" s="94" t="s">
        <v>122</v>
      </c>
      <c r="B153" s="72"/>
      <c r="C153" s="73"/>
      <c r="D153" s="54">
        <f>D152/90</f>
        <v>0.23222222222222222</v>
      </c>
      <c r="E153" s="54">
        <f>E152/92</f>
        <v>0.22804347826086954</v>
      </c>
      <c r="F153" s="54">
        <f>F152/383</f>
        <v>0.2026631853785901</v>
      </c>
      <c r="G153" s="54">
        <f>G152/2720</f>
        <v>0.2090330882352941</v>
      </c>
      <c r="H153" s="27"/>
    </row>
    <row r="154" spans="1:8" s="5" customFormat="1" x14ac:dyDescent="0.2">
      <c r="A154" s="91" t="s">
        <v>48</v>
      </c>
      <c r="B154" s="43" t="s">
        <v>57</v>
      </c>
      <c r="C154" s="35">
        <v>100</v>
      </c>
      <c r="D154" s="35">
        <v>1.2</v>
      </c>
      <c r="E154" s="35">
        <v>7</v>
      </c>
      <c r="F154" s="35">
        <v>7.4</v>
      </c>
      <c r="G154" s="35">
        <v>97</v>
      </c>
      <c r="H154" s="35" t="s">
        <v>43</v>
      </c>
    </row>
    <row r="155" spans="1:8" x14ac:dyDescent="0.2">
      <c r="A155" s="92"/>
      <c r="B155" s="15" t="s">
        <v>72</v>
      </c>
      <c r="C155" s="16">
        <v>250</v>
      </c>
      <c r="D155" s="21">
        <v>3.2</v>
      </c>
      <c r="E155" s="21">
        <v>5.45</v>
      </c>
      <c r="F155" s="21">
        <v>17.100000000000001</v>
      </c>
      <c r="G155" s="21">
        <v>220.73</v>
      </c>
      <c r="H155" s="26" t="s">
        <v>160</v>
      </c>
    </row>
    <row r="156" spans="1:8" x14ac:dyDescent="0.2">
      <c r="A156" s="92"/>
      <c r="B156" s="15" t="s">
        <v>86</v>
      </c>
      <c r="C156" s="16">
        <v>280</v>
      </c>
      <c r="D156" s="21">
        <v>20.48</v>
      </c>
      <c r="E156" s="21">
        <v>19.940000000000001</v>
      </c>
      <c r="F156" s="21">
        <v>62.56</v>
      </c>
      <c r="G156" s="21">
        <v>464.47</v>
      </c>
      <c r="H156" s="26" t="s">
        <v>91</v>
      </c>
    </row>
    <row r="157" spans="1:8" x14ac:dyDescent="0.2">
      <c r="A157" s="92"/>
      <c r="B157" s="15" t="s">
        <v>124</v>
      </c>
      <c r="C157" s="35">
        <v>200</v>
      </c>
      <c r="D157" s="23">
        <v>0.14000000000000001</v>
      </c>
      <c r="E157" s="21">
        <v>0.06</v>
      </c>
      <c r="F157" s="21">
        <v>8</v>
      </c>
      <c r="G157" s="21">
        <v>32.700000000000003</v>
      </c>
      <c r="H157" s="26" t="s">
        <v>125</v>
      </c>
    </row>
    <row r="158" spans="1:8" x14ac:dyDescent="0.2">
      <c r="A158" s="92"/>
      <c r="B158" s="15" t="s">
        <v>53</v>
      </c>
      <c r="C158" s="16">
        <v>30</v>
      </c>
      <c r="D158" s="21">
        <v>1.98</v>
      </c>
      <c r="E158" s="21">
        <v>0.27</v>
      </c>
      <c r="F158" s="21">
        <v>11.4</v>
      </c>
      <c r="G158" s="21">
        <v>59.7</v>
      </c>
      <c r="H158" s="26" t="s">
        <v>43</v>
      </c>
    </row>
    <row r="159" spans="1:8" x14ac:dyDescent="0.2">
      <c r="A159" s="93"/>
      <c r="B159" s="15" t="s">
        <v>12</v>
      </c>
      <c r="C159" s="16">
        <v>30</v>
      </c>
      <c r="D159" s="21">
        <v>1.98</v>
      </c>
      <c r="E159" s="21">
        <v>0.36</v>
      </c>
      <c r="F159" s="21">
        <v>10.02</v>
      </c>
      <c r="G159" s="21">
        <v>52.2</v>
      </c>
      <c r="H159" s="26" t="s">
        <v>43</v>
      </c>
    </row>
    <row r="160" spans="1:8" x14ac:dyDescent="0.2">
      <c r="A160" s="74" t="s">
        <v>13</v>
      </c>
      <c r="B160" s="74"/>
      <c r="C160" s="53">
        <f>SUM(C154:C159)</f>
        <v>890</v>
      </c>
      <c r="D160" s="53">
        <f>SUM(D154:D159)</f>
        <v>28.980000000000004</v>
      </c>
      <c r="E160" s="53">
        <f>SUM(E154:E159)</f>
        <v>33.080000000000005</v>
      </c>
      <c r="F160" s="53">
        <f>SUM(F154:F159)</f>
        <v>116.48</v>
      </c>
      <c r="G160" s="53">
        <f>SUM(G154:G159)</f>
        <v>926.80000000000018</v>
      </c>
      <c r="H160" s="27"/>
    </row>
    <row r="161" spans="1:8" x14ac:dyDescent="0.2">
      <c r="A161" s="94" t="s">
        <v>122</v>
      </c>
      <c r="B161" s="72"/>
      <c r="C161" s="73"/>
      <c r="D161" s="54">
        <f>D160/90</f>
        <v>0.32200000000000006</v>
      </c>
      <c r="E161" s="54">
        <f>E160/92</f>
        <v>0.35956521739130443</v>
      </c>
      <c r="F161" s="54">
        <f>F160/383</f>
        <v>0.30412532637075718</v>
      </c>
      <c r="G161" s="54">
        <f>G160/2720</f>
        <v>0.34073529411764714</v>
      </c>
      <c r="H161" s="27"/>
    </row>
    <row r="162" spans="1:8" x14ac:dyDescent="0.2">
      <c r="A162" s="74" t="s">
        <v>14</v>
      </c>
      <c r="B162" s="15" t="s">
        <v>135</v>
      </c>
      <c r="C162" s="16">
        <v>200</v>
      </c>
      <c r="D162" s="21">
        <v>1.66</v>
      </c>
      <c r="E162" s="21">
        <v>1.6</v>
      </c>
      <c r="F162" s="21">
        <v>17.36</v>
      </c>
      <c r="G162" s="21">
        <v>88.76</v>
      </c>
      <c r="H162" s="26">
        <v>495</v>
      </c>
    </row>
    <row r="163" spans="1:8" s="5" customFormat="1" x14ac:dyDescent="0.2">
      <c r="A163" s="74"/>
      <c r="B163" s="15" t="s">
        <v>126</v>
      </c>
      <c r="C163" s="16">
        <v>100</v>
      </c>
      <c r="D163" s="21">
        <v>9.6999999999999993</v>
      </c>
      <c r="E163" s="21">
        <v>9.6999999999999993</v>
      </c>
      <c r="F163" s="21">
        <v>30.76</v>
      </c>
      <c r="G163" s="21">
        <v>256.39999999999998</v>
      </c>
      <c r="H163" s="26" t="s">
        <v>127</v>
      </c>
    </row>
    <row r="164" spans="1:8" x14ac:dyDescent="0.2">
      <c r="A164" s="74" t="s">
        <v>16</v>
      </c>
      <c r="B164" s="74"/>
      <c r="C164" s="53">
        <f>SUM(C162:C163)</f>
        <v>300</v>
      </c>
      <c r="D164" s="22">
        <f>SUM(D162:D163)</f>
        <v>11.36</v>
      </c>
      <c r="E164" s="22">
        <f t="shared" ref="E164:G164" si="8">SUM(E162:E163)</f>
        <v>11.299999999999999</v>
      </c>
      <c r="F164" s="22">
        <f t="shared" si="8"/>
        <v>48.120000000000005</v>
      </c>
      <c r="G164" s="22">
        <f t="shared" si="8"/>
        <v>345.15999999999997</v>
      </c>
      <c r="H164" s="27"/>
    </row>
    <row r="165" spans="1:8" x14ac:dyDescent="0.2">
      <c r="A165" s="65" t="s">
        <v>122</v>
      </c>
      <c r="B165" s="57"/>
      <c r="C165" s="53"/>
      <c r="D165" s="54">
        <f>D164/90</f>
        <v>0.12622222222222221</v>
      </c>
      <c r="E165" s="54">
        <f>E164/92</f>
        <v>0.12282608695652172</v>
      </c>
      <c r="F165" s="54">
        <f>F164/383</f>
        <v>0.12563968668407313</v>
      </c>
      <c r="G165" s="54">
        <f>G164/2720</f>
        <v>0.12689705882352939</v>
      </c>
      <c r="H165" s="55"/>
    </row>
    <row r="166" spans="1:8" s="5" customFormat="1" ht="13.5" thickBot="1" x14ac:dyDescent="0.25">
      <c r="A166" s="75" t="s">
        <v>17</v>
      </c>
      <c r="B166" s="75"/>
      <c r="C166" s="10">
        <f>C152+C160+C164</f>
        <v>1740</v>
      </c>
      <c r="D166" s="25">
        <f>D164+D160+D152</f>
        <v>61.24</v>
      </c>
      <c r="E166" s="25">
        <f>E164+E160+E152</f>
        <v>65.36</v>
      </c>
      <c r="F166" s="25">
        <f>F164+F160+F152</f>
        <v>242.22000000000003</v>
      </c>
      <c r="G166" s="25">
        <f>G164+G160+G152</f>
        <v>1840.53</v>
      </c>
      <c r="H166" s="30"/>
    </row>
    <row r="167" spans="1:8" s="5" customFormat="1" x14ac:dyDescent="0.2">
      <c r="A167" s="83" t="s">
        <v>28</v>
      </c>
      <c r="B167" s="84"/>
      <c r="C167" s="84"/>
      <c r="D167" s="84"/>
      <c r="E167" s="84"/>
      <c r="F167" s="84"/>
      <c r="G167" s="84"/>
      <c r="H167" s="85"/>
    </row>
    <row r="168" spans="1:8" s="5" customFormat="1" x14ac:dyDescent="0.2">
      <c r="A168" s="86" t="s">
        <v>5</v>
      </c>
      <c r="B168" s="15" t="s">
        <v>29</v>
      </c>
      <c r="C168" s="16">
        <v>250</v>
      </c>
      <c r="D168" s="21">
        <v>8</v>
      </c>
      <c r="E168" s="21">
        <v>8.98</v>
      </c>
      <c r="F168" s="21">
        <v>34.049999999999997</v>
      </c>
      <c r="G168" s="21">
        <v>330.55</v>
      </c>
      <c r="H168" s="26">
        <v>266</v>
      </c>
    </row>
    <row r="169" spans="1:8" x14ac:dyDescent="0.2">
      <c r="A169" s="87"/>
      <c r="B169" s="15" t="s">
        <v>76</v>
      </c>
      <c r="C169" s="16">
        <v>100</v>
      </c>
      <c r="D169" s="21">
        <v>10.34</v>
      </c>
      <c r="E169" s="21">
        <v>10.4</v>
      </c>
      <c r="F169" s="21">
        <v>45.56</v>
      </c>
      <c r="G169" s="21">
        <v>241.36</v>
      </c>
      <c r="H169" s="26" t="s">
        <v>92</v>
      </c>
    </row>
    <row r="170" spans="1:8" x14ac:dyDescent="0.2">
      <c r="A170" s="87"/>
      <c r="B170" s="15" t="s">
        <v>56</v>
      </c>
      <c r="C170" s="16">
        <v>200</v>
      </c>
      <c r="D170" s="21">
        <v>0.22</v>
      </c>
      <c r="E170" s="21">
        <v>0</v>
      </c>
      <c r="F170" s="21">
        <v>7.08</v>
      </c>
      <c r="G170" s="21">
        <v>29.12</v>
      </c>
      <c r="H170" s="26">
        <v>144</v>
      </c>
    </row>
    <row r="171" spans="1:8" x14ac:dyDescent="0.2">
      <c r="A171" s="74" t="s">
        <v>8</v>
      </c>
      <c r="B171" s="74"/>
      <c r="C171" s="53">
        <f>SUM(C168:C170)</f>
        <v>550</v>
      </c>
      <c r="D171" s="53">
        <f>SUM(D168:D170)</f>
        <v>18.559999999999999</v>
      </c>
      <c r="E171" s="53">
        <f>SUM(E168:E170)</f>
        <v>19.380000000000003</v>
      </c>
      <c r="F171" s="53">
        <f>SUM(F168:F170)</f>
        <v>86.69</v>
      </c>
      <c r="G171" s="53">
        <f>SUM(G168:G170)</f>
        <v>601.03000000000009</v>
      </c>
      <c r="H171" s="27"/>
    </row>
    <row r="172" spans="1:8" x14ac:dyDescent="0.2">
      <c r="A172" s="94" t="s">
        <v>122</v>
      </c>
      <c r="B172" s="72"/>
      <c r="C172" s="73"/>
      <c r="D172" s="54">
        <f>D171/90</f>
        <v>0.2062222222222222</v>
      </c>
      <c r="E172" s="54">
        <f>E171/92</f>
        <v>0.2106521739130435</v>
      </c>
      <c r="F172" s="54">
        <f>F171/383</f>
        <v>0.22634464751958225</v>
      </c>
      <c r="G172" s="54">
        <f>G171/2720</f>
        <v>0.22096691176470593</v>
      </c>
      <c r="H172" s="27"/>
    </row>
    <row r="173" spans="1:8" s="5" customFormat="1" x14ac:dyDescent="0.2">
      <c r="A173" s="91" t="s">
        <v>48</v>
      </c>
      <c r="B173" s="43" t="s">
        <v>62</v>
      </c>
      <c r="C173" s="35">
        <v>100</v>
      </c>
      <c r="D173" s="35">
        <v>1.32</v>
      </c>
      <c r="E173" s="35">
        <v>0.1</v>
      </c>
      <c r="F173" s="35">
        <v>6.97</v>
      </c>
      <c r="G173" s="35">
        <v>35.35</v>
      </c>
      <c r="H173" s="26">
        <v>16</v>
      </c>
    </row>
    <row r="174" spans="1:8" x14ac:dyDescent="0.2">
      <c r="A174" s="92"/>
      <c r="B174" s="37" t="s">
        <v>161</v>
      </c>
      <c r="C174" s="38">
        <v>250</v>
      </c>
      <c r="D174" s="21">
        <v>3.15</v>
      </c>
      <c r="E174" s="21">
        <v>6.73</v>
      </c>
      <c r="F174" s="21">
        <v>8.65</v>
      </c>
      <c r="G174" s="21">
        <v>144.85</v>
      </c>
      <c r="H174" s="26" t="s">
        <v>162</v>
      </c>
    </row>
    <row r="175" spans="1:8" x14ac:dyDescent="0.2">
      <c r="A175" s="92"/>
      <c r="B175" s="37" t="s">
        <v>77</v>
      </c>
      <c r="C175" s="38">
        <v>100</v>
      </c>
      <c r="D175" s="21">
        <v>9.74</v>
      </c>
      <c r="E175" s="21">
        <v>14.62</v>
      </c>
      <c r="F175" s="21">
        <v>28.72</v>
      </c>
      <c r="G175" s="21">
        <v>204.31</v>
      </c>
      <c r="H175" s="26">
        <v>372</v>
      </c>
    </row>
    <row r="176" spans="1:8" x14ac:dyDescent="0.2">
      <c r="A176" s="92"/>
      <c r="B176" s="15" t="s">
        <v>52</v>
      </c>
      <c r="C176" s="16">
        <v>20</v>
      </c>
      <c r="D176" s="21">
        <v>0.1</v>
      </c>
      <c r="E176" s="21">
        <v>1.01</v>
      </c>
      <c r="F176" s="21">
        <v>1.05</v>
      </c>
      <c r="G176" s="21">
        <v>13.69</v>
      </c>
      <c r="H176" s="26">
        <v>453</v>
      </c>
    </row>
    <row r="177" spans="1:8" x14ac:dyDescent="0.2">
      <c r="A177" s="92"/>
      <c r="B177" s="15" t="s">
        <v>163</v>
      </c>
      <c r="C177" s="16">
        <v>180</v>
      </c>
      <c r="D177" s="21">
        <v>10.37</v>
      </c>
      <c r="E177" s="21">
        <v>4.6900000000000004</v>
      </c>
      <c r="F177" s="21">
        <v>46.62</v>
      </c>
      <c r="G177" s="21">
        <v>270.8</v>
      </c>
      <c r="H177" s="26">
        <v>237</v>
      </c>
    </row>
    <row r="178" spans="1:8" x14ac:dyDescent="0.2">
      <c r="A178" s="92"/>
      <c r="B178" s="15" t="s">
        <v>11</v>
      </c>
      <c r="C178" s="16">
        <v>200</v>
      </c>
      <c r="D178" s="21">
        <v>0.04</v>
      </c>
      <c r="E178" s="21">
        <v>0</v>
      </c>
      <c r="F178" s="21">
        <v>9.3000000000000007</v>
      </c>
      <c r="G178" s="21">
        <v>35.42</v>
      </c>
      <c r="H178" s="26">
        <v>508</v>
      </c>
    </row>
    <row r="179" spans="1:8" x14ac:dyDescent="0.2">
      <c r="A179" s="92"/>
      <c r="B179" s="15" t="s">
        <v>53</v>
      </c>
      <c r="C179" s="16">
        <v>30</v>
      </c>
      <c r="D179" s="21">
        <v>1.98</v>
      </c>
      <c r="E179" s="21">
        <v>0.27</v>
      </c>
      <c r="F179" s="21">
        <v>11.4</v>
      </c>
      <c r="G179" s="21">
        <v>59.7</v>
      </c>
      <c r="H179" s="26" t="s">
        <v>43</v>
      </c>
    </row>
    <row r="180" spans="1:8" x14ac:dyDescent="0.2">
      <c r="A180" s="93"/>
      <c r="B180" s="15" t="s">
        <v>12</v>
      </c>
      <c r="C180" s="16">
        <v>30</v>
      </c>
      <c r="D180" s="21">
        <v>1.98</v>
      </c>
      <c r="E180" s="21">
        <v>0.36</v>
      </c>
      <c r="F180" s="21">
        <v>10.02</v>
      </c>
      <c r="G180" s="21">
        <v>52.2</v>
      </c>
      <c r="H180" s="26" t="s">
        <v>43</v>
      </c>
    </row>
    <row r="181" spans="1:8" s="5" customFormat="1" x14ac:dyDescent="0.2">
      <c r="A181" s="74" t="s">
        <v>13</v>
      </c>
      <c r="B181" s="74"/>
      <c r="C181" s="53">
        <f>SUM(C173:C180)</f>
        <v>910</v>
      </c>
      <c r="D181" s="53">
        <f>SUM(D173:D180)</f>
        <v>28.68</v>
      </c>
      <c r="E181" s="53">
        <f>SUM(E173:E180)</f>
        <v>27.78</v>
      </c>
      <c r="F181" s="53">
        <f>SUM(F173:F180)</f>
        <v>122.72999999999999</v>
      </c>
      <c r="G181" s="53">
        <f>SUM(G173:G180)</f>
        <v>816.32</v>
      </c>
      <c r="H181" s="27"/>
    </row>
    <row r="182" spans="1:8" x14ac:dyDescent="0.2">
      <c r="A182" s="94" t="s">
        <v>122</v>
      </c>
      <c r="B182" s="72"/>
      <c r="C182" s="73"/>
      <c r="D182" s="54">
        <f>D181/90</f>
        <v>0.31866666666666665</v>
      </c>
      <c r="E182" s="54">
        <f>E181/92</f>
        <v>0.30195652173913046</v>
      </c>
      <c r="F182" s="54">
        <f>F181/383</f>
        <v>0.32044386422976501</v>
      </c>
      <c r="G182" s="54">
        <f>G181/2720</f>
        <v>0.30011764705882354</v>
      </c>
      <c r="H182" s="27"/>
    </row>
    <row r="183" spans="1:8" x14ac:dyDescent="0.2">
      <c r="A183" s="74" t="s">
        <v>14</v>
      </c>
      <c r="B183" s="15" t="s">
        <v>139</v>
      </c>
      <c r="C183" s="16">
        <v>200</v>
      </c>
      <c r="D183" s="21">
        <v>0.12</v>
      </c>
      <c r="E183" s="21">
        <v>0.06</v>
      </c>
      <c r="F183" s="21">
        <v>8.0399999999999991</v>
      </c>
      <c r="G183" s="21">
        <v>32.28</v>
      </c>
      <c r="H183" s="26" t="s">
        <v>140</v>
      </c>
    </row>
    <row r="184" spans="1:8" s="5" customFormat="1" x14ac:dyDescent="0.2">
      <c r="A184" s="74"/>
      <c r="B184" s="15" t="s">
        <v>141</v>
      </c>
      <c r="C184" s="16">
        <v>100</v>
      </c>
      <c r="D184" s="21">
        <v>9.85</v>
      </c>
      <c r="E184" s="21">
        <v>10.59</v>
      </c>
      <c r="F184" s="21">
        <v>32.82</v>
      </c>
      <c r="G184" s="21">
        <v>267.83</v>
      </c>
      <c r="H184" s="26" t="s">
        <v>142</v>
      </c>
    </row>
    <row r="185" spans="1:8" s="5" customFormat="1" x14ac:dyDescent="0.2">
      <c r="A185" s="74" t="s">
        <v>16</v>
      </c>
      <c r="B185" s="74"/>
      <c r="C185" s="53">
        <f>SUM(C183:C184)</f>
        <v>300</v>
      </c>
      <c r="D185" s="22">
        <f>SUM(D183:D184)</f>
        <v>9.9699999999999989</v>
      </c>
      <c r="E185" s="22">
        <f t="shared" ref="E185:G185" si="9">SUM(E183:E184)</f>
        <v>10.65</v>
      </c>
      <c r="F185" s="22">
        <f t="shared" si="9"/>
        <v>40.86</v>
      </c>
      <c r="G185" s="22">
        <f t="shared" si="9"/>
        <v>300.11</v>
      </c>
      <c r="H185" s="27"/>
    </row>
    <row r="186" spans="1:8" s="5" customFormat="1" x14ac:dyDescent="0.2">
      <c r="A186" s="65" t="s">
        <v>122</v>
      </c>
      <c r="B186" s="57"/>
      <c r="C186" s="53"/>
      <c r="D186" s="54">
        <f>D185/90</f>
        <v>0.11077777777777777</v>
      </c>
      <c r="E186" s="54">
        <f>E185/92</f>
        <v>0.11576086956521739</v>
      </c>
      <c r="F186" s="54">
        <f>F185/383</f>
        <v>0.10668407310704961</v>
      </c>
      <c r="G186" s="54">
        <f>G185/2720</f>
        <v>0.11033455882352941</v>
      </c>
      <c r="H186" s="55"/>
    </row>
    <row r="187" spans="1:8" s="5" customFormat="1" ht="13.5" thickBot="1" x14ac:dyDescent="0.25">
      <c r="A187" s="75" t="s">
        <v>17</v>
      </c>
      <c r="B187" s="75"/>
      <c r="C187" s="10">
        <f>C185+C181+C171</f>
        <v>1760</v>
      </c>
      <c r="D187" s="25">
        <f>D185+D181+D171</f>
        <v>57.209999999999994</v>
      </c>
      <c r="E187" s="25">
        <f>E185+E181+E171</f>
        <v>57.81</v>
      </c>
      <c r="F187" s="25">
        <f>F185+F181+F171</f>
        <v>250.27999999999997</v>
      </c>
      <c r="G187" s="25">
        <f>G185+G181+G171</f>
        <v>1717.46</v>
      </c>
      <c r="H187" s="30"/>
    </row>
    <row r="188" spans="1:8" s="13" customFormat="1" ht="30" customHeight="1" x14ac:dyDescent="0.2">
      <c r="A188" s="77" t="s">
        <v>30</v>
      </c>
      <c r="B188" s="78"/>
      <c r="C188" s="78"/>
      <c r="D188" s="78"/>
      <c r="E188" s="78"/>
      <c r="F188" s="78"/>
      <c r="G188" s="78"/>
      <c r="H188" s="79"/>
    </row>
    <row r="189" spans="1:8" ht="12.75" customHeight="1" x14ac:dyDescent="0.2">
      <c r="A189" s="74" t="s">
        <v>5</v>
      </c>
      <c r="B189" s="43" t="s">
        <v>164</v>
      </c>
      <c r="C189" s="35">
        <v>250</v>
      </c>
      <c r="D189" s="35">
        <v>19.86</v>
      </c>
      <c r="E189" s="35">
        <v>20.63</v>
      </c>
      <c r="F189" s="35">
        <v>63.73</v>
      </c>
      <c r="G189" s="35">
        <v>495.7</v>
      </c>
      <c r="H189" s="26">
        <v>268</v>
      </c>
    </row>
    <row r="190" spans="1:8" ht="12.75" customHeight="1" x14ac:dyDescent="0.2">
      <c r="A190" s="74"/>
      <c r="B190" s="24" t="s">
        <v>6</v>
      </c>
      <c r="C190" s="16">
        <v>100</v>
      </c>
      <c r="D190" s="21">
        <v>0.4</v>
      </c>
      <c r="E190" s="21">
        <v>0.4</v>
      </c>
      <c r="F190" s="21">
        <v>9.8000000000000007</v>
      </c>
      <c r="G190" s="21">
        <v>47</v>
      </c>
      <c r="H190" s="26" t="s">
        <v>43</v>
      </c>
    </row>
    <row r="191" spans="1:8" x14ac:dyDescent="0.2">
      <c r="A191" s="74"/>
      <c r="B191" s="15" t="s">
        <v>7</v>
      </c>
      <c r="C191" s="16">
        <v>200</v>
      </c>
      <c r="D191" s="21">
        <v>0.2</v>
      </c>
      <c r="E191" s="21">
        <v>0.06</v>
      </c>
      <c r="F191" s="21">
        <v>7.06</v>
      </c>
      <c r="G191" s="21">
        <v>28.04</v>
      </c>
      <c r="H191" s="26">
        <v>143</v>
      </c>
    </row>
    <row r="192" spans="1:8" x14ac:dyDescent="0.2">
      <c r="A192" s="74" t="s">
        <v>8</v>
      </c>
      <c r="B192" s="74"/>
      <c r="C192" s="53">
        <f>SUM(C189:C191)</f>
        <v>550</v>
      </c>
      <c r="D192" s="22">
        <f>SUM(D189:D191)</f>
        <v>20.459999999999997</v>
      </c>
      <c r="E192" s="22">
        <f>SUM(E189:E191)</f>
        <v>21.089999999999996</v>
      </c>
      <c r="F192" s="22">
        <f>SUM(F189:F191)</f>
        <v>80.59</v>
      </c>
      <c r="G192" s="22">
        <f>SUM(G189:G191)</f>
        <v>570.74</v>
      </c>
      <c r="H192" s="27"/>
    </row>
    <row r="193" spans="1:8" x14ac:dyDescent="0.2">
      <c r="A193" s="94" t="s">
        <v>122</v>
      </c>
      <c r="B193" s="72"/>
      <c r="C193" s="73"/>
      <c r="D193" s="54">
        <f>D192/77</f>
        <v>0.26571428571428568</v>
      </c>
      <c r="E193" s="54">
        <f>E192/79</f>
        <v>0.26696202531645563</v>
      </c>
      <c r="F193" s="54">
        <f>F192/335</f>
        <v>0.24056716417910448</v>
      </c>
      <c r="G193" s="54">
        <f>G192/2350</f>
        <v>0.24286808510638297</v>
      </c>
      <c r="H193" s="27"/>
    </row>
    <row r="194" spans="1:8" x14ac:dyDescent="0.2">
      <c r="A194" s="91" t="s">
        <v>48</v>
      </c>
      <c r="B194" s="43" t="s">
        <v>59</v>
      </c>
      <c r="C194" s="35">
        <v>100</v>
      </c>
      <c r="D194" s="35">
        <v>1.5</v>
      </c>
      <c r="E194" s="35">
        <v>0.1</v>
      </c>
      <c r="F194" s="35">
        <v>8.8000000000000007</v>
      </c>
      <c r="G194" s="35">
        <v>42</v>
      </c>
      <c r="H194" s="26">
        <v>17</v>
      </c>
    </row>
    <row r="195" spans="1:8" x14ac:dyDescent="0.2">
      <c r="A195" s="92"/>
      <c r="B195" s="15" t="s">
        <v>165</v>
      </c>
      <c r="C195" s="16">
        <v>250</v>
      </c>
      <c r="D195" s="21">
        <v>2.38</v>
      </c>
      <c r="E195" s="21">
        <v>5.33</v>
      </c>
      <c r="F195" s="21">
        <v>8.75</v>
      </c>
      <c r="G195" s="21">
        <v>193.63</v>
      </c>
      <c r="H195" s="26" t="s">
        <v>117</v>
      </c>
    </row>
    <row r="196" spans="1:8" ht="25.5" x14ac:dyDescent="0.2">
      <c r="A196" s="92"/>
      <c r="B196" s="15" t="s">
        <v>205</v>
      </c>
      <c r="C196" s="38">
        <v>100</v>
      </c>
      <c r="D196" s="21" t="s">
        <v>222</v>
      </c>
      <c r="E196" s="21" t="s">
        <v>223</v>
      </c>
      <c r="F196" s="21" t="s">
        <v>224</v>
      </c>
      <c r="G196" s="21" t="s">
        <v>225</v>
      </c>
      <c r="H196" s="26" t="s">
        <v>181</v>
      </c>
    </row>
    <row r="197" spans="1:8" ht="12.75" customHeight="1" x14ac:dyDescent="0.2">
      <c r="A197" s="92"/>
      <c r="B197" s="15" t="s">
        <v>58</v>
      </c>
      <c r="C197" s="16">
        <v>180</v>
      </c>
      <c r="D197" s="21">
        <v>3.91</v>
      </c>
      <c r="E197" s="21">
        <v>3.42</v>
      </c>
      <c r="F197" s="21">
        <v>26.41</v>
      </c>
      <c r="G197" s="21">
        <v>245.16</v>
      </c>
      <c r="H197" s="26">
        <v>312</v>
      </c>
    </row>
    <row r="198" spans="1:8" x14ac:dyDescent="0.2">
      <c r="A198" s="92"/>
      <c r="B198" s="15" t="s">
        <v>21</v>
      </c>
      <c r="C198" s="16">
        <v>200</v>
      </c>
      <c r="D198" s="21">
        <v>0.22</v>
      </c>
      <c r="E198" s="21">
        <v>0.1</v>
      </c>
      <c r="F198" s="21">
        <v>10.119999999999999</v>
      </c>
      <c r="G198" s="21">
        <v>41.8</v>
      </c>
      <c r="H198" s="26">
        <v>519</v>
      </c>
    </row>
    <row r="199" spans="1:8" x14ac:dyDescent="0.2">
      <c r="A199" s="92"/>
      <c r="B199" s="15" t="s">
        <v>53</v>
      </c>
      <c r="C199" s="16">
        <v>30</v>
      </c>
      <c r="D199" s="21">
        <v>1.98</v>
      </c>
      <c r="E199" s="21">
        <v>0.27</v>
      </c>
      <c r="F199" s="21">
        <v>11.4</v>
      </c>
      <c r="G199" s="21">
        <v>59.7</v>
      </c>
      <c r="H199" s="26" t="s">
        <v>43</v>
      </c>
    </row>
    <row r="200" spans="1:8" x14ac:dyDescent="0.2">
      <c r="A200" s="93"/>
      <c r="B200" s="15" t="s">
        <v>12</v>
      </c>
      <c r="C200" s="16">
        <v>30</v>
      </c>
      <c r="D200" s="21">
        <v>1.98</v>
      </c>
      <c r="E200" s="21">
        <v>0.36</v>
      </c>
      <c r="F200" s="21">
        <v>10.02</v>
      </c>
      <c r="G200" s="21">
        <v>52.2</v>
      </c>
      <c r="H200" s="26" t="s">
        <v>43</v>
      </c>
    </row>
    <row r="201" spans="1:8" x14ac:dyDescent="0.2">
      <c r="A201" s="74" t="s">
        <v>13</v>
      </c>
      <c r="B201" s="74"/>
      <c r="C201" s="53">
        <f>SUM(C194:C200)</f>
        <v>890</v>
      </c>
      <c r="D201" s="53" t="s">
        <v>226</v>
      </c>
      <c r="E201" s="53" t="s">
        <v>227</v>
      </c>
      <c r="F201" s="53" t="s">
        <v>228</v>
      </c>
      <c r="G201" s="53" t="s">
        <v>229</v>
      </c>
      <c r="H201" s="27"/>
    </row>
    <row r="202" spans="1:8" x14ac:dyDescent="0.2">
      <c r="A202" s="94" t="s">
        <v>122</v>
      </c>
      <c r="B202" s="72"/>
      <c r="C202" s="73"/>
      <c r="D202" s="54" t="s">
        <v>230</v>
      </c>
      <c r="E202" s="54" t="s">
        <v>233</v>
      </c>
      <c r="F202" s="54" t="s">
        <v>232</v>
      </c>
      <c r="G202" s="54" t="s">
        <v>231</v>
      </c>
      <c r="H202" s="27"/>
    </row>
    <row r="203" spans="1:8" x14ac:dyDescent="0.2">
      <c r="A203" s="74" t="s">
        <v>14</v>
      </c>
      <c r="B203" s="15" t="s">
        <v>146</v>
      </c>
      <c r="C203" s="16">
        <v>200</v>
      </c>
      <c r="D203" s="21">
        <v>0.2</v>
      </c>
      <c r="E203" s="21">
        <v>0.2</v>
      </c>
      <c r="F203" s="21">
        <v>11.8</v>
      </c>
      <c r="G203" s="21">
        <v>50.04</v>
      </c>
      <c r="H203" s="26" t="s">
        <v>147</v>
      </c>
    </row>
    <row r="204" spans="1:8" x14ac:dyDescent="0.2">
      <c r="A204" s="74"/>
      <c r="B204" s="15" t="s">
        <v>47</v>
      </c>
      <c r="C204" s="35">
        <v>100</v>
      </c>
      <c r="D204" s="21">
        <v>9.9600000000000009</v>
      </c>
      <c r="E204" s="21">
        <v>10.1</v>
      </c>
      <c r="F204" s="21">
        <v>32.79</v>
      </c>
      <c r="G204" s="21">
        <v>224.13</v>
      </c>
      <c r="H204" s="26">
        <v>414</v>
      </c>
    </row>
    <row r="205" spans="1:8" x14ac:dyDescent="0.2">
      <c r="A205" s="74" t="s">
        <v>16</v>
      </c>
      <c r="B205" s="74"/>
      <c r="C205" s="53">
        <f>SUM(C203:C204)</f>
        <v>300</v>
      </c>
      <c r="D205" s="22">
        <f>SUM(D203:D204)</f>
        <v>10.16</v>
      </c>
      <c r="E205" s="22">
        <f t="shared" ref="E205:G205" si="10">SUM(E203:E204)</f>
        <v>10.299999999999999</v>
      </c>
      <c r="F205" s="22">
        <f t="shared" si="10"/>
        <v>44.59</v>
      </c>
      <c r="G205" s="22">
        <f t="shared" si="10"/>
        <v>274.17</v>
      </c>
      <c r="H205" s="27"/>
    </row>
    <row r="206" spans="1:8" x14ac:dyDescent="0.2">
      <c r="A206" s="65" t="s">
        <v>122</v>
      </c>
      <c r="B206" s="57"/>
      <c r="C206" s="53"/>
      <c r="D206" s="54">
        <f>D205/90</f>
        <v>0.11288888888888889</v>
      </c>
      <c r="E206" s="54">
        <f>E205/92</f>
        <v>0.11195652173913043</v>
      </c>
      <c r="F206" s="54">
        <f>F205/383</f>
        <v>0.11642297650130549</v>
      </c>
      <c r="G206" s="54">
        <f>G205/2720</f>
        <v>0.10079779411764707</v>
      </c>
      <c r="H206" s="55"/>
    </row>
    <row r="207" spans="1:8" ht="13.5" thickBot="1" x14ac:dyDescent="0.25">
      <c r="A207" s="75" t="s">
        <v>17</v>
      </c>
      <c r="B207" s="75"/>
      <c r="C207" s="10">
        <f>C192+C201+C205</f>
        <v>1740</v>
      </c>
      <c r="D207" s="25" t="s">
        <v>234</v>
      </c>
      <c r="E207" s="25" t="s">
        <v>235</v>
      </c>
      <c r="F207" s="25" t="s">
        <v>236</v>
      </c>
      <c r="G207" s="25" t="s">
        <v>237</v>
      </c>
      <c r="H207" s="30"/>
    </row>
    <row r="208" spans="1:8" x14ac:dyDescent="0.2">
      <c r="A208" s="76" t="s">
        <v>32</v>
      </c>
      <c r="B208" s="76"/>
      <c r="C208" s="33">
        <f>C207+C187+C166+C146+C126+C105+C86+C67+C47+C27</f>
        <v>17440</v>
      </c>
      <c r="D208" s="66" t="s">
        <v>238</v>
      </c>
      <c r="E208" s="66" t="s">
        <v>239</v>
      </c>
      <c r="F208" s="66" t="s">
        <v>240</v>
      </c>
      <c r="G208" s="66" t="s">
        <v>241</v>
      </c>
      <c r="H208" s="32"/>
    </row>
    <row r="209" spans="1:8" x14ac:dyDescent="0.2">
      <c r="A209" s="74" t="s">
        <v>33</v>
      </c>
      <c r="B209" s="74"/>
      <c r="C209" s="53">
        <f>C208/10</f>
        <v>1744</v>
      </c>
      <c r="D209" s="34" t="s">
        <v>264</v>
      </c>
      <c r="E209" s="34" t="s">
        <v>265</v>
      </c>
      <c r="F209" s="34" t="s">
        <v>266</v>
      </c>
      <c r="G209" s="34" t="s">
        <v>267</v>
      </c>
      <c r="H209" s="27"/>
    </row>
    <row r="210" spans="1:8" x14ac:dyDescent="0.2">
      <c r="A210" s="67"/>
      <c r="B210" s="67"/>
      <c r="C210" s="12"/>
      <c r="D210" s="3"/>
      <c r="E210" s="3"/>
      <c r="F210" s="3"/>
      <c r="G210" s="3"/>
      <c r="H210" s="31"/>
    </row>
    <row r="211" spans="1:8" x14ac:dyDescent="0.2">
      <c r="A211" s="14"/>
      <c r="B211" s="44"/>
      <c r="C211" s="45"/>
    </row>
    <row r="212" spans="1:8" x14ac:dyDescent="0.2">
      <c r="A212" s="14"/>
      <c r="B212" s="68"/>
      <c r="C212" s="69"/>
      <c r="D212" s="69"/>
      <c r="E212" s="69"/>
      <c r="F212" s="69"/>
      <c r="G212" s="70"/>
    </row>
    <row r="213" spans="1:8" ht="38.25" x14ac:dyDescent="0.2">
      <c r="A213" s="14"/>
      <c r="B213" s="51" t="s">
        <v>166</v>
      </c>
      <c r="C213" s="51" t="s">
        <v>103</v>
      </c>
      <c r="D213" s="51" t="s">
        <v>104</v>
      </c>
      <c r="E213" s="51" t="s">
        <v>105</v>
      </c>
      <c r="F213" s="51" t="s">
        <v>106</v>
      </c>
      <c r="G213" s="51" t="s">
        <v>102</v>
      </c>
    </row>
    <row r="214" spans="1:8" x14ac:dyDescent="0.2">
      <c r="B214" s="60" t="s">
        <v>35</v>
      </c>
      <c r="C214" s="46">
        <v>550</v>
      </c>
      <c r="D214" s="59" t="s">
        <v>108</v>
      </c>
      <c r="E214" s="59" t="s">
        <v>109</v>
      </c>
      <c r="F214" s="59" t="s">
        <v>110</v>
      </c>
      <c r="G214" s="59" t="s">
        <v>87</v>
      </c>
    </row>
    <row r="215" spans="1:8" x14ac:dyDescent="0.2">
      <c r="B215" s="60" t="s">
        <v>167</v>
      </c>
      <c r="C215" s="46">
        <v>800</v>
      </c>
      <c r="D215" s="59" t="s">
        <v>111</v>
      </c>
      <c r="E215" s="59" t="s">
        <v>112</v>
      </c>
      <c r="F215" s="59" t="s">
        <v>113</v>
      </c>
      <c r="G215" s="59" t="s">
        <v>118</v>
      </c>
    </row>
    <row r="216" spans="1:8" x14ac:dyDescent="0.2">
      <c r="B216" s="60" t="s">
        <v>36</v>
      </c>
      <c r="C216" s="46">
        <v>350</v>
      </c>
      <c r="D216" s="59" t="s">
        <v>114</v>
      </c>
      <c r="E216" s="59" t="s">
        <v>115</v>
      </c>
      <c r="F216" s="59" t="s">
        <v>116</v>
      </c>
      <c r="G216" s="59" t="s">
        <v>88</v>
      </c>
      <c r="H216"/>
    </row>
    <row r="217" spans="1:8" x14ac:dyDescent="0.2">
      <c r="B217" s="44"/>
      <c r="C217" s="47"/>
    </row>
    <row r="219" spans="1:8" ht="38.25" x14ac:dyDescent="0.2">
      <c r="B219" s="51" t="s">
        <v>168</v>
      </c>
      <c r="C219" s="51" t="s">
        <v>103</v>
      </c>
      <c r="D219" s="51" t="s">
        <v>104</v>
      </c>
      <c r="E219" s="51" t="s">
        <v>105</v>
      </c>
      <c r="F219" s="51" t="s">
        <v>106</v>
      </c>
      <c r="G219" s="51" t="s">
        <v>102</v>
      </c>
    </row>
    <row r="220" spans="1:8" x14ac:dyDescent="0.2">
      <c r="B220" s="60" t="s">
        <v>35</v>
      </c>
      <c r="C220" s="46">
        <f>(C192+C171+C152+C131+C111+C91+C72+C52+C32+C11)/10</f>
        <v>550</v>
      </c>
      <c r="D220" s="61">
        <f t="shared" ref="D220:G220" si="11">(D192+D171+D152+D131+D111+D91+D72+D52+D32+D11)/10</f>
        <v>19.954999999999998</v>
      </c>
      <c r="E220" s="61">
        <f t="shared" si="11"/>
        <v>20.274999999999999</v>
      </c>
      <c r="F220" s="61">
        <f t="shared" si="11"/>
        <v>82.964000000000013</v>
      </c>
      <c r="G220" s="61">
        <f t="shared" si="11"/>
        <v>583.00499999999988</v>
      </c>
    </row>
    <row r="221" spans="1:8" x14ac:dyDescent="0.2">
      <c r="B221" s="60" t="s">
        <v>167</v>
      </c>
      <c r="C221" s="46">
        <f>(C201+C181+C160+C140+C120+C99+C80+C61+C41+C21)/10</f>
        <v>894</v>
      </c>
      <c r="D221" s="61" t="s">
        <v>263</v>
      </c>
      <c r="E221" s="61" t="s">
        <v>242</v>
      </c>
      <c r="F221" s="61" t="s">
        <v>243</v>
      </c>
      <c r="G221" s="61" t="s">
        <v>244</v>
      </c>
    </row>
    <row r="222" spans="1:8" x14ac:dyDescent="0.2">
      <c r="B222" s="60" t="s">
        <v>36</v>
      </c>
      <c r="C222" s="46">
        <f>(C205+C185+C164+C144+C124+C103+C84+C65+C45+C25)/10</f>
        <v>300</v>
      </c>
      <c r="D222" s="61">
        <f t="shared" ref="D222:G222" si="12">(D205+D185+D164+D144+D124+D103+D84+D65+D45+D25)/10</f>
        <v>10.119000000000002</v>
      </c>
      <c r="E222" s="61">
        <f t="shared" si="12"/>
        <v>10.416000000000002</v>
      </c>
      <c r="F222" s="61">
        <f t="shared" si="12"/>
        <v>44.667000000000002</v>
      </c>
      <c r="G222" s="61">
        <f t="shared" si="12"/>
        <v>311.98199999999997</v>
      </c>
    </row>
    <row r="224" spans="1:8" ht="25.5" x14ac:dyDescent="0.2">
      <c r="B224" s="64" t="s">
        <v>169</v>
      </c>
      <c r="C224" s="62"/>
      <c r="D224" s="51" t="s">
        <v>104</v>
      </c>
      <c r="E224" s="51" t="s">
        <v>105</v>
      </c>
      <c r="F224" s="51" t="s">
        <v>106</v>
      </c>
      <c r="G224" s="51" t="s">
        <v>102</v>
      </c>
    </row>
    <row r="225" spans="2:7" x14ac:dyDescent="0.2">
      <c r="B225" s="60" t="s">
        <v>35</v>
      </c>
      <c r="C225" s="62"/>
      <c r="D225" s="63">
        <f>D220/90</f>
        <v>0.22172222222222221</v>
      </c>
      <c r="E225" s="63">
        <f>E220/92</f>
        <v>0.22038043478260869</v>
      </c>
      <c r="F225" s="63">
        <f>F220/383</f>
        <v>0.21661618798955617</v>
      </c>
      <c r="G225" s="63">
        <f>G220/2720</f>
        <v>0.21434007352941173</v>
      </c>
    </row>
    <row r="226" spans="2:7" x14ac:dyDescent="0.2">
      <c r="B226" s="60" t="s">
        <v>167</v>
      </c>
      <c r="C226" s="62"/>
      <c r="D226" s="63" t="s">
        <v>268</v>
      </c>
      <c r="E226" s="63" t="s">
        <v>245</v>
      </c>
      <c r="F226" s="63" t="s">
        <v>246</v>
      </c>
      <c r="G226" s="63" t="s">
        <v>247</v>
      </c>
    </row>
    <row r="227" spans="2:7" x14ac:dyDescent="0.2">
      <c r="B227" s="60" t="s">
        <v>36</v>
      </c>
      <c r="C227" s="62"/>
      <c r="D227" s="63">
        <f>D222/90</f>
        <v>0.11243333333333336</v>
      </c>
      <c r="E227" s="63">
        <f>E222/92</f>
        <v>0.11321739130434785</v>
      </c>
      <c r="F227" s="63">
        <f>F222/383</f>
        <v>0.11662402088772847</v>
      </c>
      <c r="G227" s="63">
        <f>G222/2720</f>
        <v>0.11469926470588235</v>
      </c>
    </row>
  </sheetData>
  <mergeCells count="110">
    <mergeCell ref="A6:H6"/>
    <mergeCell ref="A7:A10"/>
    <mergeCell ref="A11:B11"/>
    <mergeCell ref="A12:C12"/>
    <mergeCell ref="A13:A20"/>
    <mergeCell ref="A21:B21"/>
    <mergeCell ref="A4:A5"/>
    <mergeCell ref="B4:B5"/>
    <mergeCell ref="C4:C5"/>
    <mergeCell ref="D4:F4"/>
    <mergeCell ref="G4:G5"/>
    <mergeCell ref="H4:H5"/>
    <mergeCell ref="A32:B32"/>
    <mergeCell ref="A33:C33"/>
    <mergeCell ref="A34:A40"/>
    <mergeCell ref="A41:B41"/>
    <mergeCell ref="A42:C42"/>
    <mergeCell ref="A43:A44"/>
    <mergeCell ref="A22:C22"/>
    <mergeCell ref="A23:A24"/>
    <mergeCell ref="A25:B25"/>
    <mergeCell ref="A27:B27"/>
    <mergeCell ref="A28:H28"/>
    <mergeCell ref="A29:A31"/>
    <mergeCell ref="A54:A60"/>
    <mergeCell ref="A61:B61"/>
    <mergeCell ref="A62:C62"/>
    <mergeCell ref="A63:A64"/>
    <mergeCell ref="A65:B65"/>
    <mergeCell ref="A67:B67"/>
    <mergeCell ref="A45:B45"/>
    <mergeCell ref="A47:B47"/>
    <mergeCell ref="A48:H48"/>
    <mergeCell ref="A49:A51"/>
    <mergeCell ref="A52:B52"/>
    <mergeCell ref="A53:C53"/>
    <mergeCell ref="A81:C81"/>
    <mergeCell ref="A82:A83"/>
    <mergeCell ref="A84:B84"/>
    <mergeCell ref="A86:B86"/>
    <mergeCell ref="A87:H87"/>
    <mergeCell ref="A88:A90"/>
    <mergeCell ref="A68:H68"/>
    <mergeCell ref="A69:A71"/>
    <mergeCell ref="A72:B72"/>
    <mergeCell ref="A73:C73"/>
    <mergeCell ref="A74:A79"/>
    <mergeCell ref="A80:B80"/>
    <mergeCell ref="A103:B103"/>
    <mergeCell ref="A105:B105"/>
    <mergeCell ref="A106:H106"/>
    <mergeCell ref="A107:A110"/>
    <mergeCell ref="A111:B111"/>
    <mergeCell ref="A112:C112"/>
    <mergeCell ref="A91:B91"/>
    <mergeCell ref="A92:C92"/>
    <mergeCell ref="A93:A98"/>
    <mergeCell ref="A99:B99"/>
    <mergeCell ref="A100:C100"/>
    <mergeCell ref="A101:A102"/>
    <mergeCell ref="A127:H127"/>
    <mergeCell ref="A128:A130"/>
    <mergeCell ref="A131:B131"/>
    <mergeCell ref="A132:C132"/>
    <mergeCell ref="A133:A139"/>
    <mergeCell ref="A140:B140"/>
    <mergeCell ref="A113:A119"/>
    <mergeCell ref="A120:B120"/>
    <mergeCell ref="A121:C121"/>
    <mergeCell ref="A122:A123"/>
    <mergeCell ref="A124:B124"/>
    <mergeCell ref="A126:B126"/>
    <mergeCell ref="A152:B152"/>
    <mergeCell ref="A153:C153"/>
    <mergeCell ref="A154:A159"/>
    <mergeCell ref="A160:B160"/>
    <mergeCell ref="A161:C161"/>
    <mergeCell ref="A162:A163"/>
    <mergeCell ref="A141:C141"/>
    <mergeCell ref="A142:A143"/>
    <mergeCell ref="A144:B144"/>
    <mergeCell ref="A146:B146"/>
    <mergeCell ref="A147:H147"/>
    <mergeCell ref="A148:A151"/>
    <mergeCell ref="A173:A180"/>
    <mergeCell ref="A181:B181"/>
    <mergeCell ref="A182:C182"/>
    <mergeCell ref="A183:A184"/>
    <mergeCell ref="A185:B185"/>
    <mergeCell ref="A187:B187"/>
    <mergeCell ref="A164:B164"/>
    <mergeCell ref="A166:B166"/>
    <mergeCell ref="A167:H167"/>
    <mergeCell ref="A168:A170"/>
    <mergeCell ref="A171:B171"/>
    <mergeCell ref="A172:C172"/>
    <mergeCell ref="A210:B210"/>
    <mergeCell ref="B212:G212"/>
    <mergeCell ref="A202:C202"/>
    <mergeCell ref="A203:A204"/>
    <mergeCell ref="A205:B205"/>
    <mergeCell ref="A207:B207"/>
    <mergeCell ref="A208:B208"/>
    <mergeCell ref="A209:B209"/>
    <mergeCell ref="A188:H188"/>
    <mergeCell ref="A189:A191"/>
    <mergeCell ref="A192:B192"/>
    <mergeCell ref="A193:C193"/>
    <mergeCell ref="A194:A200"/>
    <mergeCell ref="A201:B201"/>
  </mergeCells>
  <pageMargins left="0.7" right="0.7" top="0.75" bottom="0.75" header="0.3" footer="0.3"/>
  <pageSetup paperSize="9" scale="61" orientation="portrait" r:id="rId1"/>
  <rowBreaks count="2" manualBreakCount="2">
    <brk id="67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лет(экспертиза)котлета рыб</vt:lpstr>
      <vt:lpstr>от 12 лет котлета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USER</cp:lastModifiedBy>
  <cp:lastPrinted>2025-09-11T08:24:56Z</cp:lastPrinted>
  <dcterms:created xsi:type="dcterms:W3CDTF">2010-09-29T09:10:17Z</dcterms:created>
  <dcterms:modified xsi:type="dcterms:W3CDTF">2025-09-12T12:11:14Z</dcterms:modified>
</cp:coreProperties>
</file>